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Тариф обоснов." sheetId="1" r:id="rId1"/>
    <sheet name="Работы обоснов." sheetId="2" r:id="rId2"/>
  </sheets>
  <definedNames>
    <definedName name="_xlnm.Print_Titles" localSheetId="1">'Работы обоснов.'!$3:$3</definedName>
    <definedName name="_xlnm.Print_Area" localSheetId="1">'Работы обоснов.'!$B$1:$R$73</definedName>
    <definedName name="_xlnm.Print_Area" localSheetId="0">'Тариф обоснов.'!$A$3:$H$40</definedName>
  </definedNames>
  <calcPr fullCalcOnLoad="1"/>
</workbook>
</file>

<file path=xl/sharedStrings.xml><?xml version="1.0" encoding="utf-8"?>
<sst xmlns="http://schemas.openxmlformats.org/spreadsheetml/2006/main" count="163" uniqueCount="143">
  <si>
    <t>1. Проведение технических осмотров и мелкий ремонт</t>
  </si>
  <si>
    <t>2 раза в год</t>
  </si>
  <si>
    <t>круглосуточно</t>
  </si>
  <si>
    <t>Полный осмотр системы отопления</t>
  </si>
  <si>
    <t>1 раз в месяц</t>
  </si>
  <si>
    <t>2. Подготовка многоквартирного дома к сезонной эксплуатации</t>
  </si>
  <si>
    <t>1 раз в год</t>
  </si>
  <si>
    <t>по мере необходимости, но не чаще 1 раза в год</t>
  </si>
  <si>
    <t>по мере необходимостино, не чаще 1 раза в год</t>
  </si>
  <si>
    <t>3. Уборка земельного участка, входящего в состав общего имущества многоквартирного дома (в границах межевания)</t>
  </si>
  <si>
    <t>Нормативные материалы:</t>
  </si>
  <si>
    <t>1.Нормативы трудовых и материальных ресурсов для выполнения работ и услуг по содержанию и обслуживанию имущества многоквартирных домов. Часть 1. Обязательные работы.</t>
  </si>
  <si>
    <t xml:space="preserve">2.Постановление правительства РФ № 290 от 03.04.2013 г. О минимальном перечне работ и услуг, необходимых для обеспечения надлежащего содержания общего имущества МКД. </t>
  </si>
  <si>
    <t>Аварийно-диспетчерское обслуживание</t>
  </si>
  <si>
    <t>Осмотр состояния входных дверей, при необходимости мелкий ремонт (без ремонта кодовых замков, домофонов и доводчиков)</t>
  </si>
  <si>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</si>
  <si>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</si>
  <si>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</si>
  <si>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</si>
  <si>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</si>
  <si>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</si>
  <si>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</si>
  <si>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</si>
  <si>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</si>
  <si>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</si>
  <si>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Управл. расходы, руб.</t>
  </si>
  <si>
    <t>Стоимость, руб.</t>
  </si>
  <si>
    <t>100 м2 заплаты</t>
  </si>
  <si>
    <t>100 м фальца</t>
  </si>
  <si>
    <t>1000 кв.м. кровли</t>
  </si>
  <si>
    <t>100 квартир</t>
  </si>
  <si>
    <t>Осмотр  электросети, арматуры, электрооборудования на лестничных клетках</t>
  </si>
  <si>
    <t>100 лестничных площадок</t>
  </si>
  <si>
    <t>100 м</t>
  </si>
  <si>
    <t>1000 м2 осматриваемых помещений</t>
  </si>
  <si>
    <t>1 здание</t>
  </si>
  <si>
    <t>Рабочая проверка системы в целом</t>
  </si>
  <si>
    <t>100 м трубопровода</t>
  </si>
  <si>
    <t>Окончательная проверка при сдаче системы</t>
  </si>
  <si>
    <t>Промывка трубопроводов системы центрального отопления</t>
  </si>
  <si>
    <t>10 м трубопровода</t>
  </si>
  <si>
    <t>10 000 кв.м. территории</t>
  </si>
  <si>
    <t>ИТОГО:</t>
  </si>
  <si>
    <t>ИТОГО ПО СМЕТЕ</t>
  </si>
  <si>
    <t>Трудовые ресурсы, руб.:</t>
  </si>
  <si>
    <t>Материальные ресурсы, руб.:</t>
  </si>
  <si>
    <t>Машины/механизмы, руб.:</t>
  </si>
  <si>
    <t>конструктивные элементы</t>
  </si>
  <si>
    <t>крыши и кровли</t>
  </si>
  <si>
    <t>оконные и дверные проемы</t>
  </si>
  <si>
    <t>внутридомовое инженерное оборудование и технические устройства</t>
  </si>
  <si>
    <t>устранение аварий на внутридомовых инженерных сетях</t>
  </si>
  <si>
    <t>подготовка мкд к сезонной эксплуатации, проведение тех. осмотров</t>
  </si>
  <si>
    <t>система газоснабжения</t>
  </si>
  <si>
    <t>система водоснабжения</t>
  </si>
  <si>
    <t>система водоотведения</t>
  </si>
  <si>
    <t>внутридомовое электрооборудование</t>
  </si>
  <si>
    <t>1 выключатель</t>
  </si>
  <si>
    <t>1 светильник</t>
  </si>
  <si>
    <t>1 лампа</t>
  </si>
  <si>
    <t>санитарное содержание мест общего пользования</t>
  </si>
  <si>
    <t>уборка земельного участка входящего в состав общего имущества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</si>
  <si>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</si>
  <si>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</si>
  <si>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</si>
  <si>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согласно графика, 1 раз в год</t>
  </si>
  <si>
    <t>Осмотр состояния остекления мест общего пользования, при необходимости мелкий ремонт остекления до 1 кв.м. в год на дом</t>
  </si>
  <si>
    <t>Осмотр водопровода, канализации, проверка запорной арматуры</t>
  </si>
  <si>
    <t>по факту, не реже 3-х раз в год</t>
  </si>
  <si>
    <t>6 раз за зимний сезон</t>
  </si>
  <si>
    <t>72 раза за весенне-осенний сезон</t>
  </si>
  <si>
    <t>Сдвижка и подметание снега в границах межевания при снегопаде</t>
  </si>
  <si>
    <t>24 раза за зимний сезон</t>
  </si>
  <si>
    <t>4. Санитарное содержание помещений общего пользования</t>
  </si>
  <si>
    <t>Очистка кровли от мусора, листьев</t>
  </si>
  <si>
    <t>100 кв.м кровли</t>
  </si>
  <si>
    <t>6 раз в год</t>
  </si>
  <si>
    <t>Осмотр системы водоснабжения, проверка запорной арматуры</t>
  </si>
  <si>
    <t>Осмотр системы водоотведения,  проверка запорной арматуры</t>
  </si>
  <si>
    <t>10пог.м.</t>
  </si>
  <si>
    <t>Мелкий ремонт кровли (постановка заплат, до 10 кв.м. в год на дом)</t>
  </si>
  <si>
    <t>Осмотр кровли на предмет протечек и повреждений</t>
  </si>
  <si>
    <t>Обслуживание, при необходимости ремонт или замена выключателя в местах общего пользования</t>
  </si>
  <si>
    <t>Обслуживание, при необходимости ремонт светильника с лампами накаливания или энергосберегающими лампами  ( без замены светильника)</t>
  </si>
  <si>
    <t>Ликвидация воздушных пробок в стояке системы отопления</t>
  </si>
  <si>
    <t>100 стояков</t>
  </si>
  <si>
    <t>Визуальная проверка соответствия прокладки стальных газопроводов в жилом помещении нормативным требованиям,  по фасаду здания, в подъездах, состояния газопровода креплений и футляров.  Проверка загазованности футляров, герметичности соединений, работоспособности запорной арматуры.  Техобслуживание крана пробкового, крана шарового, задвижки на фасадном газопроводе. Проверка исправности  изолирующего фланцевого (муфтового) соединения на вводах газопровода с выдачей заключения, техобслуживание ПГ4</t>
  </si>
  <si>
    <t>по договору**</t>
  </si>
  <si>
    <t>специализированного жилфонда на примере пл.Победы, 75</t>
  </si>
  <si>
    <t>Плановая проверка изоляции электропроводки и ее укрепление</t>
  </si>
  <si>
    <t>Плановая проверка заземления оболочки электрокабеля</t>
  </si>
  <si>
    <t>1000 м2  общей площади жилых помещений</t>
  </si>
  <si>
    <t>Аварийно-диспетчерское обслуживание*</t>
  </si>
  <si>
    <t xml:space="preserve">Дератизация ( от крыс) </t>
  </si>
  <si>
    <t xml:space="preserve">Дезинсекция ( влажная от блошек )  </t>
  </si>
  <si>
    <t>Осмотры кровли на предмет протечек и повреждений, при необходимости  мелкий ремонт   кровли (до 10 кв.м. в год на дом)</t>
  </si>
  <si>
    <t xml:space="preserve"> 1 раз в год</t>
  </si>
  <si>
    <t xml:space="preserve"> Наладка и при необходимости  регулировка исистемы центрального  отопления</t>
  </si>
  <si>
    <t>Первое рабочее испытание отдельных частей системы</t>
  </si>
  <si>
    <t>Обслуживание септика, при наличии**</t>
  </si>
  <si>
    <t>по мере необходимости</t>
  </si>
  <si>
    <t>** Обслуживание септика, при его наличии, предъявляется к оплате отдельно, по факту заключения договоров на обслуживание септика (в соответсвии со ст.36 п. 1  ЖК  РФ), и не входит в стоимость тарифа</t>
  </si>
  <si>
    <t>Дератизация (от крыс)</t>
  </si>
  <si>
    <t>Обслуживание систем водоснабжения и водоотведения, при необходимости мелкий ремонт (заделка свищей и трещин, смена отдельных участков трубопровода системы водоотведения до 1 метра в год на дом)</t>
  </si>
  <si>
    <t>1000 м трубопровода</t>
  </si>
  <si>
    <t>1000 м трубопроводов</t>
  </si>
  <si>
    <t>Замена лампы  накаливания (без стоимости лампы), по необходимости не менее 15 шт в год на дом</t>
  </si>
  <si>
    <t>Проведение технических осмотров, при необходимости  устранение незначительных неисправностей сетей электроснабжения мест общего пользования (ремонт выключателей, светильников с лампами накаливания (без замены светильника),замена лампы накаливания (без стоимости лампы) по мере необходимости)</t>
  </si>
  <si>
    <t>Тариф на 1 кв.м./мес. экономически обоснованный</t>
  </si>
  <si>
    <t>ИТОГО, руб.:</t>
  </si>
  <si>
    <t>площадь дома</t>
  </si>
  <si>
    <t>Стоимость по договорам, руб.:</t>
  </si>
  <si>
    <t>Размер платы  действующий, руб.на 1 кв.м. в мес.</t>
  </si>
  <si>
    <t>Проверка тяги дымо-вентиляционных каналов*</t>
  </si>
  <si>
    <t>Дезинсекция (от блох)</t>
  </si>
  <si>
    <t>Итого тариф за 1кв.м/мес.</t>
  </si>
  <si>
    <t xml:space="preserve">* проверка тяги  дымо-вентканалов и газоходов предъявляется к оплате отдельно, по факту проведения проверки, на основании Актов и не входит в тариф (по ПП РФ №410 от 14 мая 2013г., п.12) </t>
  </si>
  <si>
    <t xml:space="preserve">Наладка и при необходимости регулировка системы центрального отопления </t>
  </si>
  <si>
    <t>Промывка и рабочее испытание отдельных частей и системы в целом</t>
  </si>
  <si>
    <t xml:space="preserve">Ликвидация воздушных пробок  </t>
  </si>
  <si>
    <t xml:space="preserve">по необходимости  </t>
  </si>
  <si>
    <t>однократно</t>
  </si>
  <si>
    <t xml:space="preserve">по необходимости   </t>
  </si>
  <si>
    <t>Очистка кровли или подвала от мусора</t>
  </si>
  <si>
    <t xml:space="preserve">Перечень и периодичность выполнения обязательных работ и услуг по содержанию и обслуживанию общего имущества многоквартирных домов  специализированного жилого фонда  на  период  с 01.10.2015 г  по 30.09.2016 г  </t>
  </si>
  <si>
    <t>Приложение № 2</t>
  </si>
  <si>
    <t>Размер платы с индексацией (12,95%),              руб., на              1 кв.м. в мес.</t>
  </si>
  <si>
    <t>Размер платы за 1 кв.м./мес. принят муниципальным советом</t>
  </si>
  <si>
    <t>Размер платы за          1 кв.м./мес. с 01.10.2015г. увеличен на инфляцию 12,95%</t>
  </si>
  <si>
    <t>Размер платы  экономически обоснованный на 2013г., руб.на 1 кв.м. в мес.</t>
  </si>
  <si>
    <t>Размер платы принятый муниципальным советом в 2014г., руб.на 1 кв.м. в мес.</t>
  </si>
  <si>
    <t>Экономическое обоснование увеличения размера платы граждан за содержание и ремонт жилого помещения специализированного жилфонда</t>
  </si>
  <si>
    <r>
      <t xml:space="preserve">В среднем по видам работ, з/плата составляет </t>
    </r>
    <r>
      <rPr>
        <b/>
        <sz val="9"/>
        <color indexed="8"/>
        <rFont val="Arial"/>
        <family val="2"/>
      </rPr>
      <t>50%</t>
    </r>
    <r>
      <rPr>
        <sz val="9"/>
        <color indexed="8"/>
        <rFont val="Arial"/>
        <family val="0"/>
      </rPr>
      <t xml:space="preserve"> в тарифе </t>
    </r>
  </si>
  <si>
    <r>
      <t>В % соотношении з/плата с 14 000 руб до 18 000 руб, это увеличение на</t>
    </r>
    <r>
      <rPr>
        <b/>
        <sz val="9"/>
        <color indexed="8"/>
        <rFont val="Arial"/>
        <family val="2"/>
      </rPr>
      <t xml:space="preserve"> 29%</t>
    </r>
  </si>
  <si>
    <t>При тарифе 13,67:</t>
  </si>
  <si>
    <r>
      <t>13,67 - 50% = 6,84</t>
    </r>
    <r>
      <rPr>
        <sz val="9"/>
        <color indexed="8"/>
        <rFont val="Arial"/>
        <family val="2"/>
      </rPr>
      <t>руб.</t>
    </r>
    <r>
      <rPr>
        <sz val="9"/>
        <color indexed="8"/>
        <rFont val="Arial"/>
        <family val="0"/>
      </rPr>
      <t xml:space="preserve"> (составляет з/плата в тарифе)</t>
    </r>
  </si>
  <si>
    <r>
      <t xml:space="preserve">6,84 х 29 % = </t>
    </r>
    <r>
      <rPr>
        <b/>
        <sz val="9"/>
        <color indexed="8"/>
        <rFont val="Arial"/>
        <family val="2"/>
      </rPr>
      <t>8,82 руб.</t>
    </r>
    <r>
      <rPr>
        <sz val="9"/>
        <color indexed="8"/>
        <rFont val="Arial"/>
        <family val="0"/>
      </rPr>
      <t>(составляет з /плата в тарифе при средней 18 000 руб)</t>
    </r>
  </si>
  <si>
    <r>
      <t xml:space="preserve">13,67 - 6,84 =6,83 </t>
    </r>
    <r>
      <rPr>
        <sz val="9"/>
        <color indexed="8"/>
        <rFont val="Arial"/>
        <family val="2"/>
      </rPr>
      <t>руб.</t>
    </r>
    <r>
      <rPr>
        <sz val="9"/>
        <color indexed="8"/>
        <rFont val="Arial"/>
        <family val="0"/>
      </rPr>
      <t xml:space="preserve"> (тариф без з/платы)</t>
    </r>
  </si>
  <si>
    <r>
      <t>8,82+ 7,71 =</t>
    </r>
    <r>
      <rPr>
        <b/>
        <sz val="9"/>
        <color indexed="8"/>
        <rFont val="Arial"/>
        <family val="2"/>
      </rPr>
      <t xml:space="preserve"> 16,53 </t>
    </r>
    <r>
      <rPr>
        <sz val="9"/>
        <color indexed="8"/>
        <rFont val="Arial"/>
        <family val="0"/>
      </rPr>
      <t>руб. -тариф с инфляцией и средней зарплатой в 18 000 руб.</t>
    </r>
  </si>
  <si>
    <r>
      <t xml:space="preserve">6,83 х 12,95 % (инфляция) = </t>
    </r>
    <r>
      <rPr>
        <b/>
        <sz val="9"/>
        <color indexed="8"/>
        <rFont val="Arial"/>
        <family val="2"/>
      </rPr>
      <t xml:space="preserve">7,71 руб. </t>
    </r>
    <r>
      <rPr>
        <sz val="9"/>
        <color indexed="8"/>
        <rFont val="Arial"/>
        <family val="2"/>
      </rPr>
      <t>(тариф без з/платы с инфляцией)</t>
    </r>
  </si>
  <si>
    <t>Тариф с индексацией (12,95%),              руб. и средней з/пл 18 000 руб., на 1 кв.м. в мес.</t>
  </si>
  <si>
    <t>Тариф с индексацией (12,95%),  руб. и средней з/пл  18 000 руб***., на 1 кв.м. в мес.</t>
  </si>
  <si>
    <t>***ПП Белгородской области № 110-пп "О мерах по повышению уровня зарплаты в 2015г." от 23.03.2015г.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</si>
</sst>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&quot;р.&quot;"/>
  </numFmts>
  <fonts count="21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0.5"/>
      <color indexed="18"/>
      <name val="Arial"/>
      <family val="2"/>
    </font>
    <font>
      <sz val="9"/>
      <color indexed="8"/>
      <name val="Arial"/>
      <family val="0"/>
    </font>
    <font>
      <b/>
      <sz val="10"/>
      <color indexed="9"/>
      <name val="Courier"/>
      <family val="0"/>
    </font>
    <font>
      <b/>
      <sz val="18"/>
      <color indexed="16"/>
      <name val="Courier"/>
      <family val="0"/>
    </font>
    <font>
      <b/>
      <sz val="14"/>
      <color indexed="16"/>
      <name val="Courier"/>
      <family val="0"/>
    </font>
    <font>
      <b/>
      <sz val="9"/>
      <color indexed="16"/>
      <name val="Arial"/>
      <family val="0"/>
    </font>
    <font>
      <sz val="9"/>
      <color indexed="16"/>
      <name val="Arial"/>
      <family val="0"/>
    </font>
    <font>
      <b/>
      <sz val="11"/>
      <color indexed="16"/>
      <name val="Arial"/>
      <family val="0"/>
    </font>
    <font>
      <b/>
      <sz val="11"/>
      <color indexed="16"/>
      <name val="Courier"/>
      <family val="0"/>
    </font>
    <font>
      <b/>
      <sz val="12"/>
      <color indexed="16"/>
      <name val="Courier"/>
      <family val="1"/>
    </font>
    <font>
      <sz val="12"/>
      <color indexed="16"/>
      <name val="Courier"/>
      <family val="1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0" xfId="18" applyFill="1" applyProtection="1">
      <alignment/>
      <protection/>
    </xf>
    <xf numFmtId="4" fontId="7" fillId="0" borderId="0" xfId="18" applyNumberFormat="1" applyFill="1" applyAlignment="1" applyProtection="1">
      <alignment horizontal="center"/>
      <protection/>
    </xf>
    <xf numFmtId="4" fontId="7" fillId="0" borderId="1" xfId="18" applyNumberFormat="1" applyFill="1" applyBorder="1" applyAlignment="1" applyProtection="1">
      <alignment horizontal="center"/>
      <protection/>
    </xf>
    <xf numFmtId="0" fontId="7" fillId="0" borderId="0" xfId="19" applyFill="1" applyProtection="1">
      <alignment/>
      <protection/>
    </xf>
    <xf numFmtId="0" fontId="1" fillId="0" borderId="1" xfId="20" applyFont="1" applyFill="1" applyBorder="1" applyAlignment="1">
      <alignment horizontal="center" vertical="center" wrapText="1"/>
      <protection/>
    </xf>
    <xf numFmtId="0" fontId="1" fillId="0" borderId="2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wrapText="1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18" applyFill="1" applyProtection="1">
      <alignment/>
      <protection/>
    </xf>
    <xf numFmtId="4" fontId="7" fillId="0" borderId="1" xfId="18" applyNumberFormat="1" applyFill="1" applyBorder="1" applyAlignment="1" applyProtection="1">
      <alignment horizontal="center" vertical="center"/>
      <protection/>
    </xf>
    <xf numFmtId="4" fontId="11" fillId="0" borderId="1" xfId="1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4" fontId="0" fillId="0" borderId="1" xfId="20" applyNumberFormat="1" applyFill="1" applyBorder="1" applyAlignment="1">
      <alignment horizontal="center" vertical="center"/>
      <protection/>
    </xf>
    <xf numFmtId="0" fontId="1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8" fillId="2" borderId="3" xfId="18" applyFont="1" applyFill="1" applyBorder="1" applyProtection="1">
      <alignment horizontal="center" vertical="center"/>
      <protection/>
    </xf>
    <xf numFmtId="0" fontId="8" fillId="3" borderId="1" xfId="18" applyFont="1" applyFill="1" applyBorder="1" applyAlignment="1" applyProtection="1">
      <alignment horizontal="center" vertical="center" wrapText="1"/>
      <protection/>
    </xf>
    <xf numFmtId="4" fontId="8" fillId="3" borderId="1" xfId="18" applyNumberFormat="1" applyFont="1" applyFill="1" applyBorder="1" applyAlignment="1" applyProtection="1">
      <alignment horizontal="center" vertical="center" wrapText="1"/>
      <protection/>
    </xf>
    <xf numFmtId="0" fontId="7" fillId="0" borderId="0" xfId="18" applyFill="1" applyBorder="1" applyProtection="1">
      <alignment/>
      <protection/>
    </xf>
    <xf numFmtId="0" fontId="12" fillId="0" borderId="0" xfId="18" applyFont="1" applyFill="1" applyBorder="1" applyProtection="1">
      <alignment/>
      <protection/>
    </xf>
    <xf numFmtId="4" fontId="12" fillId="0" borderId="0" xfId="18" applyNumberFormat="1" applyFont="1" applyFill="1" applyBorder="1" applyAlignment="1" applyProtection="1">
      <alignment horizontal="center"/>
      <protection/>
    </xf>
    <xf numFmtId="0" fontId="7" fillId="0" borderId="0" xfId="18" applyFill="1" applyBorder="1" applyProtection="1">
      <alignment/>
      <protection/>
    </xf>
    <xf numFmtId="0" fontId="12" fillId="0" borderId="0" xfId="18" applyFont="1" applyFill="1" applyBorder="1" applyProtection="1">
      <alignment/>
      <protection/>
    </xf>
    <xf numFmtId="4" fontId="12" fillId="0" borderId="0" xfId="18" applyNumberFormat="1" applyFont="1" applyFill="1" applyBorder="1" applyAlignment="1" applyProtection="1">
      <alignment horizontal="center"/>
      <protection/>
    </xf>
    <xf numFmtId="4" fontId="13" fillId="0" borderId="0" xfId="18" applyNumberFormat="1" applyFont="1" applyFill="1" applyBorder="1" applyProtection="1">
      <alignment horizontal="right"/>
      <protection/>
    </xf>
    <xf numFmtId="4" fontId="14" fillId="0" borderId="0" xfId="18" applyNumberFormat="1" applyFont="1" applyFill="1" applyBorder="1" applyProtection="1">
      <alignment horizontal="right"/>
      <protection/>
    </xf>
    <xf numFmtId="0" fontId="7" fillId="0" borderId="1" xfId="18" applyFill="1" applyBorder="1" applyAlignment="1" applyProtection="1">
      <alignment vertical="center"/>
      <protection/>
    </xf>
    <xf numFmtId="4" fontId="7" fillId="0" borderId="1" xfId="18" applyNumberFormat="1" applyFill="1" applyBorder="1" applyAlignment="1" applyProtection="1">
      <alignment horizontal="center" vertical="center"/>
      <protection/>
    </xf>
    <xf numFmtId="0" fontId="8" fillId="3" borderId="1" xfId="18" applyFont="1" applyFill="1" applyBorder="1" applyAlignment="1" applyProtection="1">
      <alignment horizontal="center" vertical="center"/>
      <protection/>
    </xf>
    <xf numFmtId="0" fontId="7" fillId="0" borderId="1" xfId="18" applyFill="1" applyBorder="1" applyAlignment="1" applyProtection="1">
      <alignment vertical="center"/>
      <protection/>
    </xf>
    <xf numFmtId="0" fontId="7" fillId="0" borderId="1" xfId="19" applyFill="1" applyBorder="1" applyAlignment="1" applyProtection="1">
      <alignment vertical="center"/>
      <protection/>
    </xf>
    <xf numFmtId="4" fontId="11" fillId="0" borderId="1" xfId="18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17" applyFill="1" applyBorder="1" applyAlignment="1">
      <alignment horizontal="center" vertical="center" wrapText="1"/>
      <protection/>
    </xf>
    <xf numFmtId="4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7" fillId="0" borderId="1" xfId="18" applyFill="1" applyBorder="1" applyAlignment="1" applyProtection="1">
      <alignment horizontal="center" vertical="center"/>
      <protection/>
    </xf>
    <xf numFmtId="0" fontId="12" fillId="0" borderId="0" xfId="18" applyFont="1" applyFill="1" applyBorder="1" applyAlignment="1" applyProtection="1">
      <alignment horizontal="center"/>
      <protection/>
    </xf>
    <xf numFmtId="0" fontId="12" fillId="0" borderId="0" xfId="18" applyFont="1" applyFill="1" applyBorder="1" applyAlignment="1" applyProtection="1">
      <alignment horizontal="center"/>
      <protection/>
    </xf>
    <xf numFmtId="0" fontId="7" fillId="0" borderId="0" xfId="18" applyFill="1" applyAlignment="1" applyProtection="1">
      <alignment horizontal="center"/>
      <protection/>
    </xf>
    <xf numFmtId="0" fontId="18" fillId="0" borderId="1" xfId="19" applyFont="1" applyFill="1" applyBorder="1" applyAlignment="1" applyProtection="1">
      <alignment horizontal="center" vertical="center"/>
      <protection/>
    </xf>
    <xf numFmtId="0" fontId="18" fillId="0" borderId="1" xfId="19" applyFont="1" applyFill="1" applyBorder="1" applyAlignment="1" applyProtection="1">
      <alignment horizontal="left" vertical="center" wrapText="1"/>
      <protection/>
    </xf>
    <xf numFmtId="0" fontId="18" fillId="0" borderId="1" xfId="19" applyFont="1" applyFill="1" applyBorder="1" applyAlignment="1" applyProtection="1">
      <alignment horizontal="center" vertical="center" wrapText="1"/>
      <protection/>
    </xf>
    <xf numFmtId="4" fontId="18" fillId="0" borderId="1" xfId="19" applyNumberFormat="1" applyFont="1" applyFill="1" applyBorder="1" applyAlignment="1" applyProtection="1">
      <alignment vertical="center"/>
      <protection/>
    </xf>
    <xf numFmtId="4" fontId="18" fillId="0" borderId="1" xfId="19" applyNumberFormat="1" applyFont="1" applyFill="1" applyBorder="1" applyAlignment="1" applyProtection="1">
      <alignment horizontal="center" vertical="center"/>
      <protection/>
    </xf>
    <xf numFmtId="0" fontId="18" fillId="0" borderId="0" xfId="18" applyFont="1" applyFill="1" applyProtection="1">
      <alignment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1" xfId="18" applyFont="1" applyFill="1" applyBorder="1" applyAlignment="1" applyProtection="1">
      <alignment horizontal="center" vertical="center"/>
      <protection/>
    </xf>
    <xf numFmtId="0" fontId="18" fillId="0" borderId="1" xfId="18" applyFont="1" applyFill="1" applyBorder="1" applyAlignment="1" applyProtection="1">
      <alignment horizontal="left" vertical="center" wrapText="1"/>
      <protection/>
    </xf>
    <xf numFmtId="0" fontId="18" fillId="0" borderId="1" xfId="18" applyFont="1" applyFill="1" applyBorder="1" applyAlignment="1" applyProtection="1">
      <alignment horizontal="center" vertical="center" wrapText="1"/>
      <protection/>
    </xf>
    <xf numFmtId="4" fontId="18" fillId="0" borderId="1" xfId="18" applyNumberFormat="1" applyFont="1" applyFill="1" applyBorder="1" applyAlignment="1" applyProtection="1">
      <alignment horizontal="right" vertical="center"/>
      <protection/>
    </xf>
    <xf numFmtId="4" fontId="18" fillId="0" borderId="1" xfId="1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18" fillId="0" borderId="0" xfId="19" applyFont="1" applyFill="1" applyProtection="1">
      <alignment/>
      <protection/>
    </xf>
    <xf numFmtId="0" fontId="1" fillId="0" borderId="1" xfId="19" applyFont="1" applyFill="1" applyBorder="1" applyAlignment="1" applyProtection="1">
      <alignment horizontal="center" vertical="center" wrapText="1"/>
      <protection/>
    </xf>
    <xf numFmtId="0" fontId="18" fillId="0" borderId="5" xfId="19" applyFont="1" applyFill="1" applyBorder="1" applyProtection="1">
      <alignment/>
      <protection/>
    </xf>
    <xf numFmtId="0" fontId="18" fillId="0" borderId="1" xfId="19" applyFont="1" applyFill="1" applyBorder="1" applyProtection="1">
      <alignment/>
      <protection/>
    </xf>
    <xf numFmtId="4" fontId="18" fillId="0" borderId="2" xfId="19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/>
      <protection/>
    </xf>
    <xf numFmtId="4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left"/>
      <protection/>
    </xf>
    <xf numFmtId="0" fontId="15" fillId="0" borderId="1" xfId="19" applyFont="1" applyFill="1" applyBorder="1" applyAlignment="1" applyProtection="1">
      <alignment horizontal="center" vertical="center"/>
      <protection/>
    </xf>
    <xf numFmtId="0" fontId="16" fillId="0" borderId="1" xfId="19" applyFont="1" applyFill="1" applyBorder="1" applyAlignment="1" applyProtection="1">
      <alignment horizontal="center" vertical="center"/>
      <protection/>
    </xf>
    <xf numFmtId="0" fontId="16" fillId="0" borderId="6" xfId="18" applyFont="1" applyFill="1" applyBorder="1" applyAlignment="1" applyProtection="1">
      <alignment horizontal="center" vertical="center"/>
      <protection/>
    </xf>
    <xf numFmtId="0" fontId="9" fillId="0" borderId="1" xfId="18" applyFont="1" applyFill="1" applyBorder="1" applyProtection="1">
      <alignment horizontal="center" vertical="center"/>
      <protection/>
    </xf>
    <xf numFmtId="4" fontId="10" fillId="0" borderId="1" xfId="18" applyNumberFormat="1" applyFont="1" applyFill="1" applyBorder="1" applyAlignment="1" applyProtection="1">
      <alignment horizontal="right" vertical="center"/>
      <protection/>
    </xf>
    <xf numFmtId="4" fontId="16" fillId="0" borderId="1" xfId="18" applyNumberFormat="1" applyFont="1" applyFill="1" applyBorder="1" applyAlignment="1" applyProtection="1">
      <alignment horizontal="right" vertical="center"/>
      <protection/>
    </xf>
    <xf numFmtId="4" fontId="16" fillId="0" borderId="1" xfId="18" applyNumberFormat="1" applyFont="1" applyFill="1" applyBorder="1" applyAlignment="1" applyProtection="1">
      <alignment horizontal="right" vertical="center"/>
      <protection/>
    </xf>
    <xf numFmtId="4" fontId="10" fillId="0" borderId="1" xfId="18" applyNumberFormat="1" applyFont="1" applyFill="1" applyBorder="1" applyAlignment="1" applyProtection="1">
      <alignment horizontal="right" vertical="center"/>
      <protection/>
    </xf>
    <xf numFmtId="4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14" fillId="0" borderId="0" xfId="18" applyNumberFormat="1" applyFont="1" applyFill="1" applyBorder="1" applyProtection="1">
      <alignment horizontal="right"/>
      <protection/>
    </xf>
    <xf numFmtId="0" fontId="18" fillId="0" borderId="0" xfId="0" applyFont="1" applyFill="1" applyAlignment="1" applyProtection="1">
      <alignment/>
      <protection/>
    </xf>
    <xf numFmtId="4" fontId="7" fillId="0" borderId="1" xfId="18" applyNumberFormat="1" applyFill="1" applyBorder="1" applyAlignment="1" applyProtection="1">
      <alignment vertical="center"/>
      <protection/>
    </xf>
    <xf numFmtId="4" fontId="18" fillId="0" borderId="1" xfId="18" applyNumberFormat="1" applyFont="1" applyFill="1" applyBorder="1" applyAlignment="1" applyProtection="1">
      <alignment horizontal="center" vertical="center" wrapText="1"/>
      <protection/>
    </xf>
    <xf numFmtId="4" fontId="18" fillId="0" borderId="1" xfId="19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12" fillId="0" borderId="0" xfId="18" applyNumberFormat="1" applyFont="1" applyFill="1" applyBorder="1" applyProtection="1">
      <alignment/>
      <protection/>
    </xf>
    <xf numFmtId="4" fontId="18" fillId="0" borderId="0" xfId="0" applyNumberFormat="1" applyFont="1" applyFill="1" applyAlignment="1" applyProtection="1">
      <alignment/>
      <protection/>
    </xf>
    <xf numFmtId="4" fontId="7" fillId="0" borderId="0" xfId="18" applyNumberFormat="1" applyFill="1" applyProtection="1">
      <alignment/>
      <protection/>
    </xf>
    <xf numFmtId="4" fontId="13" fillId="0" borderId="0" xfId="18" applyNumberFormat="1" applyFont="1" applyFill="1" applyBorder="1" applyProtection="1">
      <alignment horizontal="right"/>
      <protection/>
    </xf>
    <xf numFmtId="4" fontId="13" fillId="0" borderId="0" xfId="18" applyNumberFormat="1" applyFont="1" applyFill="1" applyBorder="1" applyAlignment="1" applyProtection="1">
      <alignment horizontal="right"/>
      <protection/>
    </xf>
    <xf numFmtId="0" fontId="11" fillId="0" borderId="0" xfId="18" applyFont="1" applyFill="1" applyBorder="1" applyProtection="1">
      <alignment/>
      <protection/>
    </xf>
    <xf numFmtId="0" fontId="10" fillId="0" borderId="0" xfId="18" applyFont="1" applyFill="1" applyBorder="1" applyProtection="1">
      <alignment horizontal="center" vertical="center"/>
      <protection/>
    </xf>
    <xf numFmtId="4" fontId="13" fillId="0" borderId="0" xfId="18" applyNumberFormat="1" applyFont="1" applyFill="1" applyBorder="1" applyProtection="1">
      <alignment horizontal="right"/>
      <protection/>
    </xf>
    <xf numFmtId="4" fontId="14" fillId="0" borderId="0" xfId="18" applyNumberFormat="1" applyFont="1" applyFill="1" applyBorder="1" applyProtection="1">
      <alignment horizontal="right"/>
      <protection/>
    </xf>
    <xf numFmtId="4" fontId="13" fillId="0" borderId="0" xfId="18" applyNumberFormat="1" applyFont="1" applyFill="1" applyProtection="1">
      <alignment/>
      <protection/>
    </xf>
    <xf numFmtId="0" fontId="8" fillId="3" borderId="1" xfId="18" applyFont="1" applyFill="1" applyBorder="1" applyAlignment="1" applyProtection="1">
      <alignment vertical="center" wrapText="1"/>
      <protection/>
    </xf>
    <xf numFmtId="4" fontId="18" fillId="0" borderId="1" xfId="18" applyNumberFormat="1" applyFont="1" applyFill="1" applyBorder="1" applyAlignment="1" applyProtection="1">
      <alignment vertical="center"/>
      <protection/>
    </xf>
    <xf numFmtId="0" fontId="18" fillId="0" borderId="2" xfId="19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 applyProtection="1">
      <alignment vertical="center" wrapText="1"/>
      <protection/>
    </xf>
    <xf numFmtId="4" fontId="11" fillId="0" borderId="1" xfId="18" applyNumberFormat="1" applyFont="1" applyFill="1" applyBorder="1" applyAlignment="1" applyProtection="1">
      <alignment vertical="center"/>
      <protection/>
    </xf>
    <xf numFmtId="0" fontId="12" fillId="0" borderId="0" xfId="18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7" fillId="0" borderId="0" xfId="18" applyFill="1" applyAlignment="1" applyProtection="1">
      <alignment/>
      <protection/>
    </xf>
    <xf numFmtId="0" fontId="13" fillId="0" borderId="0" xfId="18" applyFont="1" applyFill="1" applyBorder="1" applyProtection="1">
      <alignment/>
      <protection/>
    </xf>
    <xf numFmtId="4" fontId="13" fillId="0" borderId="0" xfId="0" applyNumberFormat="1" applyFont="1" applyFill="1" applyAlignment="1" applyProtection="1">
      <alignment/>
      <protection/>
    </xf>
    <xf numFmtId="4" fontId="12" fillId="0" borderId="0" xfId="18" applyNumberFormat="1" applyFont="1" applyFill="1" applyBorder="1" applyAlignment="1" applyProtection="1">
      <alignment/>
      <protection/>
    </xf>
    <xf numFmtId="4" fontId="8" fillId="4" borderId="1" xfId="0" applyNumberFormat="1" applyFont="1" applyFill="1" applyBorder="1" applyAlignment="1" applyProtection="1">
      <alignment horizontal="center" vertical="center" wrapText="1"/>
      <protection/>
    </xf>
    <xf numFmtId="2" fontId="8" fillId="4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18" applyFont="1" applyFill="1" applyAlignment="1" applyProtection="1">
      <alignment horizontal="left"/>
      <protection/>
    </xf>
    <xf numFmtId="4" fontId="7" fillId="0" borderId="0" xfId="18" applyNumberFormat="1" applyFill="1" applyProtection="1">
      <alignment/>
      <protection/>
    </xf>
    <xf numFmtId="0" fontId="7" fillId="0" borderId="0" xfId="18" applyFill="1" applyAlignment="1" applyProtection="1">
      <alignment horizontal="left"/>
      <protection/>
    </xf>
    <xf numFmtId="0" fontId="20" fillId="0" borderId="0" xfId="18" applyFont="1" applyFill="1" applyAlignment="1" applyProtection="1">
      <alignment horizontal="left"/>
      <protection/>
    </xf>
    <xf numFmtId="0" fontId="18" fillId="0" borderId="2" xfId="19" applyFont="1" applyFill="1" applyBorder="1" applyProtection="1">
      <alignment/>
      <protection/>
    </xf>
    <xf numFmtId="0" fontId="7" fillId="0" borderId="1" xfId="18" applyFill="1" applyBorder="1" applyProtection="1">
      <alignment/>
      <protection/>
    </xf>
    <xf numFmtId="0" fontId="7" fillId="0" borderId="0" xfId="18" applyFill="1" applyBorder="1" applyAlignment="1" applyProtection="1">
      <alignment horizontal="center"/>
      <protection/>
    </xf>
    <xf numFmtId="4" fontId="17" fillId="0" borderId="1" xfId="18" applyNumberFormat="1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1" fillId="0" borderId="0" xfId="20" applyFont="1" applyFill="1" applyBorder="1" applyAlignment="1">
      <alignment horizontal="left" wrapText="1"/>
      <protection/>
    </xf>
    <xf numFmtId="0" fontId="4" fillId="0" borderId="6" xfId="0" applyFont="1" applyFill="1" applyBorder="1" applyAlignment="1">
      <alignment horizontal="center" vertical="center" wrapText="1"/>
    </xf>
    <xf numFmtId="0" fontId="9" fillId="0" borderId="5" xfId="18" applyFont="1" applyFill="1" applyBorder="1" applyAlignment="1" applyProtection="1">
      <alignment vertical="center"/>
      <protection/>
    </xf>
    <xf numFmtId="0" fontId="9" fillId="0" borderId="7" xfId="18" applyFont="1" applyFill="1" applyBorder="1" applyAlignment="1" applyProtection="1">
      <alignment vertical="center"/>
      <protection/>
    </xf>
    <xf numFmtId="0" fontId="9" fillId="0" borderId="2" xfId="18" applyFont="1" applyFill="1" applyBorder="1" applyAlignment="1" applyProtection="1">
      <alignment vertical="center"/>
      <protection/>
    </xf>
    <xf numFmtId="0" fontId="1" fillId="0" borderId="5" xfId="20" applyFont="1" applyFill="1" applyBorder="1" applyAlignment="1">
      <alignment horizontal="left" vertical="center" wrapText="1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1" fillId="0" borderId="1" xfId="20" applyFont="1" applyFill="1" applyBorder="1" applyAlignment="1">
      <alignment horizontal="left" vertical="center" wrapText="1"/>
      <protection/>
    </xf>
    <xf numFmtId="0" fontId="1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5" xfId="20" applyFont="1" applyFill="1" applyBorder="1" applyAlignment="1">
      <alignment horizontal="center" vertical="center"/>
      <protection/>
    </xf>
    <xf numFmtId="0" fontId="5" fillId="0" borderId="7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" fillId="0" borderId="0" xfId="20" applyFont="1" applyFill="1" applyBorder="1" applyAlignment="1">
      <alignment wrapText="1"/>
      <protection/>
    </xf>
    <xf numFmtId="0" fontId="0" fillId="0" borderId="0" xfId="0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4" xfId="20" applyFont="1" applyBorder="1" applyAlignment="1">
      <alignment horizontal="center" vertical="center" wrapText="1"/>
      <protection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15" fillId="0" borderId="1" xfId="19" applyFont="1" applyFill="1" applyBorder="1" applyAlignment="1" applyProtection="1">
      <alignment horizontal="center" vertical="center"/>
      <protection/>
    </xf>
    <xf numFmtId="4" fontId="14" fillId="0" borderId="0" xfId="18" applyNumberFormat="1" applyFont="1" applyFill="1" applyBorder="1" applyProtection="1">
      <alignment horizontal="right"/>
      <protection/>
    </xf>
    <xf numFmtId="0" fontId="11" fillId="0" borderId="1" xfId="18" applyFont="1" applyFill="1" applyBorder="1" applyAlignment="1" applyProtection="1">
      <alignment horizontal="left" vertical="center"/>
      <protection/>
    </xf>
    <xf numFmtId="0" fontId="10" fillId="0" borderId="0" xfId="18" applyFont="1" applyFill="1" applyBorder="1" applyProtection="1">
      <alignment horizontal="center" vertical="center"/>
      <protection/>
    </xf>
    <xf numFmtId="0" fontId="16" fillId="0" borderId="1" xfId="19" applyFont="1" applyFill="1" applyBorder="1" applyAlignment="1" applyProtection="1">
      <alignment horizontal="center" vertical="center"/>
      <protection/>
    </xf>
    <xf numFmtId="0" fontId="10" fillId="0" borderId="1" xfId="18" applyFont="1" applyFill="1" applyBorder="1" applyAlignment="1" applyProtection="1">
      <alignment horizontal="center" vertical="center"/>
      <protection/>
    </xf>
    <xf numFmtId="0" fontId="10" fillId="0" borderId="1" xfId="18" applyFont="1" applyFill="1" applyBorder="1" applyAlignment="1" applyProtection="1">
      <alignment horizontal="left" vertical="center"/>
      <protection/>
    </xf>
    <xf numFmtId="4" fontId="10" fillId="0" borderId="1" xfId="18" applyNumberFormat="1" applyFont="1" applyFill="1" applyBorder="1" applyAlignment="1" applyProtection="1">
      <alignment horizontal="right" vertical="center"/>
      <protection/>
    </xf>
    <xf numFmtId="0" fontId="18" fillId="0" borderId="1" xfId="19" applyFont="1" applyFill="1" applyBorder="1" applyAlignment="1" applyProtection="1">
      <alignment horizontal="center" vertical="center" wrapText="1"/>
      <protection/>
    </xf>
    <xf numFmtId="0" fontId="10" fillId="0" borderId="1" xfId="18" applyFont="1" applyFill="1" applyBorder="1" applyAlignment="1" applyProtection="1">
      <alignment horizontal="center" vertical="center"/>
      <protection/>
    </xf>
    <xf numFmtId="0" fontId="10" fillId="0" borderId="1" xfId="18" applyFont="1" applyFill="1" applyBorder="1" applyAlignment="1" applyProtection="1">
      <alignment horizontal="left" vertical="center"/>
      <protection/>
    </xf>
    <xf numFmtId="4" fontId="10" fillId="0" borderId="1" xfId="18" applyNumberFormat="1" applyFont="1" applyFill="1" applyBorder="1" applyAlignment="1" applyProtection="1">
      <alignment horizontal="right" vertical="center"/>
      <protection/>
    </xf>
    <xf numFmtId="0" fontId="16" fillId="0" borderId="6" xfId="18" applyFont="1" applyFill="1" applyBorder="1" applyAlignment="1" applyProtection="1">
      <alignment horizontal="center" vertical="center"/>
      <protection/>
    </xf>
    <xf numFmtId="0" fontId="16" fillId="0" borderId="1" xfId="18" applyFont="1" applyFill="1" applyBorder="1" applyAlignment="1" applyProtection="1">
      <alignment horizontal="center" vertical="center"/>
      <protection/>
    </xf>
    <xf numFmtId="0" fontId="16" fillId="0" borderId="1" xfId="18" applyFont="1" applyFill="1" applyBorder="1" applyAlignment="1" applyProtection="1">
      <alignment horizontal="left" vertical="center"/>
      <protection/>
    </xf>
    <xf numFmtId="4" fontId="16" fillId="0" borderId="1" xfId="18" applyNumberFormat="1" applyFont="1" applyFill="1" applyBorder="1" applyAlignment="1" applyProtection="1">
      <alignment horizontal="right" vertical="center"/>
      <protection/>
    </xf>
    <xf numFmtId="0" fontId="16" fillId="0" borderId="1" xfId="18" applyFont="1" applyFill="1" applyBorder="1" applyAlignment="1" applyProtection="1">
      <alignment horizontal="center" vertical="center"/>
      <protection/>
    </xf>
    <xf numFmtId="0" fontId="16" fillId="0" borderId="1" xfId="18" applyFont="1" applyFill="1" applyBorder="1" applyAlignment="1" applyProtection="1">
      <alignment horizontal="left" vertical="center"/>
      <protection/>
    </xf>
    <xf numFmtId="4" fontId="16" fillId="0" borderId="1" xfId="18" applyNumberFormat="1" applyFont="1" applyFill="1" applyBorder="1" applyAlignment="1" applyProtection="1">
      <alignment horizontal="right" vertical="center"/>
      <protection/>
    </xf>
  </cellXfs>
  <cellStyles count="10">
    <cellStyle name="Normal" xfId="0"/>
    <cellStyle name="Currency" xfId="15"/>
    <cellStyle name="Currency [0]" xfId="16"/>
    <cellStyle name="Обычный_Лист1" xfId="17"/>
    <cellStyle name="Обычный_Республиканскую, 15 а" xfId="18"/>
    <cellStyle name="Обычный_Ст.Разина, 50" xfId="19"/>
    <cellStyle name="Обычный_Ющенко, 45 на 10,50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L7" sqref="L7"/>
    </sheetView>
  </sheetViews>
  <sheetFormatPr defaultColWidth="9.00390625" defaultRowHeight="12.75"/>
  <cols>
    <col min="2" max="2" width="56.00390625" style="0" customWidth="1"/>
    <col min="3" max="3" width="21.875" style="0" customWidth="1"/>
    <col min="4" max="4" width="16.75390625" style="0" hidden="1" customWidth="1"/>
    <col min="5" max="5" width="17.25390625" style="18" customWidth="1"/>
    <col min="6" max="6" width="19.25390625" style="18" hidden="1" customWidth="1"/>
    <col min="7" max="7" width="19.875" style="0" customWidth="1"/>
  </cols>
  <sheetData>
    <row r="1" spans="1:4" ht="12.75">
      <c r="A1" s="151" t="s">
        <v>125</v>
      </c>
      <c r="B1" s="151"/>
      <c r="C1" s="1"/>
      <c r="D1" s="1"/>
    </row>
    <row r="2" spans="1:4" ht="12.75">
      <c r="A2" s="1"/>
      <c r="B2" s="1"/>
      <c r="C2" s="1"/>
      <c r="D2" s="1"/>
    </row>
    <row r="3" spans="1:7" ht="15" customHeight="1">
      <c r="A3" s="154" t="s">
        <v>124</v>
      </c>
      <c r="B3" s="155"/>
      <c r="C3" s="156"/>
      <c r="D3" s="130" t="s">
        <v>108</v>
      </c>
      <c r="E3" s="130" t="s">
        <v>127</v>
      </c>
      <c r="F3" s="130" t="s">
        <v>128</v>
      </c>
      <c r="G3" s="163" t="s">
        <v>141</v>
      </c>
    </row>
    <row r="4" spans="1:7" ht="67.5" customHeight="1">
      <c r="A4" s="157"/>
      <c r="B4" s="158"/>
      <c r="C4" s="159"/>
      <c r="D4" s="153"/>
      <c r="E4" s="153"/>
      <c r="F4" s="153"/>
      <c r="G4" s="164"/>
    </row>
    <row r="5" spans="1:7" ht="15" customHeight="1">
      <c r="A5" s="152" t="s">
        <v>0</v>
      </c>
      <c r="B5" s="152"/>
      <c r="C5" s="152"/>
      <c r="D5" s="43">
        <v>11.65</v>
      </c>
      <c r="E5" s="39"/>
      <c r="F5" s="39"/>
      <c r="G5" s="125"/>
    </row>
    <row r="6" spans="1:7" s="14" customFormat="1" ht="28.5" customHeight="1">
      <c r="A6" s="137" t="s">
        <v>95</v>
      </c>
      <c r="B6" s="137"/>
      <c r="C6" s="40" t="s">
        <v>1</v>
      </c>
      <c r="D6" s="21">
        <v>0.8</v>
      </c>
      <c r="E6" s="21">
        <v>0.29</v>
      </c>
      <c r="F6" s="21">
        <f aca="true" t="shared" si="0" ref="F6:F11">E6*12.95%+E6</f>
        <v>0.327555</v>
      </c>
      <c r="G6" s="21">
        <f>E6*21%+E6</f>
        <v>0.3509</v>
      </c>
    </row>
    <row r="7" spans="1:7" s="14" customFormat="1" ht="118.5" customHeight="1">
      <c r="A7" s="136" t="s">
        <v>86</v>
      </c>
      <c r="B7" s="136"/>
      <c r="C7" s="20" t="s">
        <v>65</v>
      </c>
      <c r="D7" s="21">
        <v>0.23</v>
      </c>
      <c r="E7" s="21">
        <v>0.09</v>
      </c>
      <c r="F7" s="21">
        <f t="shared" si="0"/>
        <v>0.101655</v>
      </c>
      <c r="G7" s="21">
        <f>E7*21%+E7</f>
        <v>0.1089</v>
      </c>
    </row>
    <row r="8" spans="1:7" s="14" customFormat="1" ht="16.5" customHeight="1">
      <c r="A8" s="137" t="s">
        <v>13</v>
      </c>
      <c r="B8" s="137"/>
      <c r="C8" s="20" t="s">
        <v>2</v>
      </c>
      <c r="D8" s="21">
        <v>5.71</v>
      </c>
      <c r="E8" s="21">
        <v>2.66</v>
      </c>
      <c r="F8" s="21">
        <f t="shared" si="0"/>
        <v>3.0044700000000004</v>
      </c>
      <c r="G8" s="21">
        <f>E8*21%+E8</f>
        <v>3.2186000000000003</v>
      </c>
    </row>
    <row r="9" spans="1:7" s="14" customFormat="1" ht="15.75" customHeight="1">
      <c r="A9" s="137" t="s">
        <v>3</v>
      </c>
      <c r="B9" s="137"/>
      <c r="C9" s="41" t="s">
        <v>1</v>
      </c>
      <c r="D9" s="21">
        <v>0.22</v>
      </c>
      <c r="E9" s="21">
        <v>0.06</v>
      </c>
      <c r="F9" s="21">
        <f t="shared" si="0"/>
        <v>0.06777</v>
      </c>
      <c r="G9" s="21">
        <f>E9*21%+E9</f>
        <v>0.0726</v>
      </c>
    </row>
    <row r="10" spans="1:7" s="14" customFormat="1" ht="39.75" customHeight="1">
      <c r="A10" s="136" t="s">
        <v>67</v>
      </c>
      <c r="B10" s="136"/>
      <c r="C10" s="12" t="s">
        <v>4</v>
      </c>
      <c r="D10" s="21">
        <v>3.69</v>
      </c>
      <c r="E10" s="21">
        <v>3.55</v>
      </c>
      <c r="F10" s="21">
        <f t="shared" si="0"/>
        <v>4.0097249999999995</v>
      </c>
      <c r="G10" s="21">
        <v>4.29</v>
      </c>
    </row>
    <row r="11" spans="1:7" s="14" customFormat="1" ht="66.75" customHeight="1">
      <c r="A11" s="134" t="s">
        <v>107</v>
      </c>
      <c r="B11" s="135"/>
      <c r="C11" s="13" t="s">
        <v>96</v>
      </c>
      <c r="D11" s="21">
        <v>1</v>
      </c>
      <c r="E11" s="21">
        <v>0.83</v>
      </c>
      <c r="F11" s="21">
        <f t="shared" si="0"/>
        <v>0.9374849999999999</v>
      </c>
      <c r="G11" s="21">
        <f>E11*21%+E11</f>
        <v>1.0043</v>
      </c>
    </row>
    <row r="12" spans="1:7" s="14" customFormat="1" ht="15" customHeight="1">
      <c r="A12" s="138" t="s">
        <v>5</v>
      </c>
      <c r="B12" s="139"/>
      <c r="C12" s="140"/>
      <c r="D12" s="43">
        <v>5.74</v>
      </c>
      <c r="E12" s="42"/>
      <c r="F12" s="42"/>
      <c r="G12" s="126"/>
    </row>
    <row r="13" spans="1:7" s="14" customFormat="1" ht="35.25" customHeight="1">
      <c r="A13" s="134" t="s">
        <v>117</v>
      </c>
      <c r="B13" s="135"/>
      <c r="C13" s="10" t="s">
        <v>120</v>
      </c>
      <c r="D13" s="43"/>
      <c r="E13" s="160">
        <v>1.95</v>
      </c>
      <c r="F13" s="160">
        <f>E13*12.95%+E13</f>
        <v>2.202525</v>
      </c>
      <c r="G13" s="165">
        <f>E13*21%+E13</f>
        <v>2.3594999999999997</v>
      </c>
    </row>
    <row r="14" spans="1:7" s="14" customFormat="1" ht="27.75" customHeight="1">
      <c r="A14" s="134" t="s">
        <v>118</v>
      </c>
      <c r="B14" s="135"/>
      <c r="C14" s="10" t="s">
        <v>121</v>
      </c>
      <c r="D14" s="43"/>
      <c r="E14" s="161"/>
      <c r="F14" s="161"/>
      <c r="G14" s="166"/>
    </row>
    <row r="15" spans="1:7" s="14" customFormat="1" ht="21.75" customHeight="1">
      <c r="A15" s="136" t="s">
        <v>119</v>
      </c>
      <c r="B15" s="136"/>
      <c r="C15" s="9" t="s">
        <v>122</v>
      </c>
      <c r="D15" s="21">
        <v>2.78</v>
      </c>
      <c r="E15" s="162"/>
      <c r="F15" s="162"/>
      <c r="G15" s="167"/>
    </row>
    <row r="16" spans="1:7" s="14" customFormat="1" ht="39" customHeight="1">
      <c r="A16" s="136" t="s">
        <v>66</v>
      </c>
      <c r="B16" s="136"/>
      <c r="C16" s="20" t="s">
        <v>7</v>
      </c>
      <c r="D16" s="21">
        <v>0.3</v>
      </c>
      <c r="E16" s="21">
        <v>0.15</v>
      </c>
      <c r="F16" s="21">
        <f>E16*12.95%+E16</f>
        <v>0.169425</v>
      </c>
      <c r="G16" s="127">
        <f>E16*21%+E16</f>
        <v>0.1815</v>
      </c>
    </row>
    <row r="17" spans="1:7" s="14" customFormat="1" ht="39.75" customHeight="1">
      <c r="A17" s="137" t="s">
        <v>14</v>
      </c>
      <c r="B17" s="137"/>
      <c r="C17" s="20" t="s">
        <v>8</v>
      </c>
      <c r="D17" s="21">
        <v>0.33</v>
      </c>
      <c r="E17" s="21">
        <v>0.11</v>
      </c>
      <c r="F17" s="21">
        <f aca="true" t="shared" si="1" ref="F17:F28">E17*12.95%+E17</f>
        <v>0.124245</v>
      </c>
      <c r="G17" s="127">
        <f aca="true" t="shared" si="2" ref="G17:G28">E17*21%+E17</f>
        <v>0.1331</v>
      </c>
    </row>
    <row r="18" spans="1:7" s="14" customFormat="1" ht="64.5" customHeight="1">
      <c r="A18" s="134" t="s">
        <v>103</v>
      </c>
      <c r="B18" s="135"/>
      <c r="C18" s="9" t="s">
        <v>6</v>
      </c>
      <c r="D18" s="21">
        <v>2.33</v>
      </c>
      <c r="E18" s="21">
        <v>2.33</v>
      </c>
      <c r="F18" s="21">
        <f>E18*12.95%+E18</f>
        <v>2.631735</v>
      </c>
      <c r="G18" s="127">
        <f>E18*21%+E18</f>
        <v>2.8193</v>
      </c>
    </row>
    <row r="19" spans="1:7" s="14" customFormat="1" ht="26.25" customHeight="1">
      <c r="A19" s="134" t="s">
        <v>113</v>
      </c>
      <c r="B19" s="135"/>
      <c r="C19" s="9" t="s">
        <v>68</v>
      </c>
      <c r="D19" s="19">
        <v>0</v>
      </c>
      <c r="E19" s="19">
        <v>0</v>
      </c>
      <c r="F19" s="21">
        <f t="shared" si="1"/>
        <v>0</v>
      </c>
      <c r="G19" s="127">
        <f t="shared" si="2"/>
        <v>0</v>
      </c>
    </row>
    <row r="20" spans="1:7" s="14" customFormat="1" ht="26.25" customHeight="1">
      <c r="A20" s="134" t="s">
        <v>99</v>
      </c>
      <c r="B20" s="135"/>
      <c r="C20" s="10" t="s">
        <v>100</v>
      </c>
      <c r="D20" s="19">
        <v>0</v>
      </c>
      <c r="E20" s="19">
        <v>0</v>
      </c>
      <c r="F20" s="21">
        <f t="shared" si="1"/>
        <v>0</v>
      </c>
      <c r="G20" s="127">
        <f t="shared" si="2"/>
        <v>0</v>
      </c>
    </row>
    <row r="21" spans="1:7" s="14" customFormat="1" ht="28.5" customHeight="1">
      <c r="A21" s="138" t="s">
        <v>9</v>
      </c>
      <c r="B21" s="139"/>
      <c r="C21" s="140"/>
      <c r="D21" s="82">
        <v>3.66</v>
      </c>
      <c r="E21" s="42"/>
      <c r="F21" s="42"/>
      <c r="G21" s="127"/>
    </row>
    <row r="22" spans="1:7" s="14" customFormat="1" ht="30" customHeight="1">
      <c r="A22" s="137" t="s">
        <v>62</v>
      </c>
      <c r="B22" s="137"/>
      <c r="C22" s="10" t="s">
        <v>69</v>
      </c>
      <c r="D22" s="21">
        <v>1.62</v>
      </c>
      <c r="E22" s="21">
        <v>0.16</v>
      </c>
      <c r="F22" s="21">
        <f t="shared" si="1"/>
        <v>0.18072</v>
      </c>
      <c r="G22" s="127">
        <f t="shared" si="2"/>
        <v>0.1936</v>
      </c>
    </row>
    <row r="23" spans="1:7" s="14" customFormat="1" ht="31.5" customHeight="1">
      <c r="A23" s="137" t="s">
        <v>64</v>
      </c>
      <c r="B23" s="137"/>
      <c r="C23" s="10" t="s">
        <v>70</v>
      </c>
      <c r="D23" s="21">
        <v>0.49</v>
      </c>
      <c r="E23" s="21">
        <v>0.37</v>
      </c>
      <c r="F23" s="21">
        <f t="shared" si="1"/>
        <v>0.417915</v>
      </c>
      <c r="G23" s="127">
        <f t="shared" si="2"/>
        <v>0.4477</v>
      </c>
    </row>
    <row r="24" spans="1:7" s="14" customFormat="1" ht="21.75" customHeight="1">
      <c r="A24" s="134" t="s">
        <v>71</v>
      </c>
      <c r="B24" s="135"/>
      <c r="C24" s="10" t="s">
        <v>72</v>
      </c>
      <c r="D24" s="21">
        <v>1.55</v>
      </c>
      <c r="E24" s="21">
        <v>0.53</v>
      </c>
      <c r="F24" s="21">
        <f t="shared" si="1"/>
        <v>0.598635</v>
      </c>
      <c r="G24" s="127">
        <f t="shared" si="2"/>
        <v>0.6413</v>
      </c>
    </row>
    <row r="25" spans="1:7" s="14" customFormat="1" ht="21.75" customHeight="1">
      <c r="A25" s="142" t="s">
        <v>73</v>
      </c>
      <c r="B25" s="143"/>
      <c r="C25" s="144"/>
      <c r="D25" s="42">
        <v>6.89</v>
      </c>
      <c r="E25" s="42"/>
      <c r="F25" s="42"/>
      <c r="G25" s="127"/>
    </row>
    <row r="26" spans="1:7" s="14" customFormat="1" ht="21.75" customHeight="1">
      <c r="A26" s="134" t="s">
        <v>123</v>
      </c>
      <c r="B26" s="135"/>
      <c r="C26" s="9" t="s">
        <v>1</v>
      </c>
      <c r="D26" s="21">
        <v>5.13</v>
      </c>
      <c r="E26" s="21">
        <v>0.23</v>
      </c>
      <c r="F26" s="21">
        <f t="shared" si="1"/>
        <v>0.259785</v>
      </c>
      <c r="G26" s="127">
        <f t="shared" si="2"/>
        <v>0.2783</v>
      </c>
    </row>
    <row r="27" spans="1:7" s="14" customFormat="1" ht="21.75" customHeight="1">
      <c r="A27" s="136" t="s">
        <v>102</v>
      </c>
      <c r="B27" s="136"/>
      <c r="C27" s="9" t="s">
        <v>76</v>
      </c>
      <c r="D27" s="21">
        <v>0.87</v>
      </c>
      <c r="E27" s="21">
        <v>0.23</v>
      </c>
      <c r="F27" s="21">
        <f t="shared" si="1"/>
        <v>0.259785</v>
      </c>
      <c r="G27" s="127">
        <f t="shared" si="2"/>
        <v>0.2783</v>
      </c>
    </row>
    <row r="28" spans="1:7" s="14" customFormat="1" ht="15" customHeight="1">
      <c r="A28" s="136" t="s">
        <v>114</v>
      </c>
      <c r="B28" s="136"/>
      <c r="C28" s="9" t="s">
        <v>1</v>
      </c>
      <c r="D28" s="21">
        <v>0.89</v>
      </c>
      <c r="E28" s="21">
        <v>0.13</v>
      </c>
      <c r="F28" s="21">
        <f t="shared" si="1"/>
        <v>0.146835</v>
      </c>
      <c r="G28" s="127">
        <f t="shared" si="2"/>
        <v>0.1573</v>
      </c>
    </row>
    <row r="29" spans="1:7" ht="15.75" customHeight="1">
      <c r="A29" s="147" t="s">
        <v>115</v>
      </c>
      <c r="B29" s="148"/>
      <c r="C29" s="149"/>
      <c r="D29" s="83">
        <v>27.94</v>
      </c>
      <c r="E29" s="84">
        <v>13.67</v>
      </c>
      <c r="F29" s="84">
        <v>15.44</v>
      </c>
      <c r="G29" s="128">
        <v>16.53</v>
      </c>
    </row>
    <row r="30" spans="1:7" ht="12" customHeight="1">
      <c r="A30" s="85"/>
      <c r="B30" s="85"/>
      <c r="C30" s="85"/>
      <c r="D30" s="86"/>
      <c r="E30" s="87"/>
      <c r="F30" s="87"/>
      <c r="G30" s="18"/>
    </row>
    <row r="31" spans="1:4" ht="38.25" customHeight="1">
      <c r="A31" s="150" t="s">
        <v>116</v>
      </c>
      <c r="B31" s="150"/>
      <c r="C31" s="150"/>
      <c r="D31" s="150"/>
    </row>
    <row r="32" spans="1:4" ht="12.75" customHeight="1">
      <c r="A32" s="11"/>
      <c r="B32" s="11"/>
      <c r="C32" s="11"/>
      <c r="D32" s="11"/>
    </row>
    <row r="33" spans="1:4" ht="38.25" customHeight="1">
      <c r="A33" s="145" t="s">
        <v>101</v>
      </c>
      <c r="B33" s="145"/>
      <c r="C33" s="145"/>
      <c r="D33" s="11"/>
    </row>
    <row r="34" spans="1:4" ht="12" customHeight="1">
      <c r="A34" s="129"/>
      <c r="B34" s="129"/>
      <c r="C34" s="129"/>
      <c r="D34" s="11"/>
    </row>
    <row r="35" spans="1:8" ht="22.5" customHeight="1">
      <c r="A35" s="145" t="s">
        <v>142</v>
      </c>
      <c r="B35" s="145"/>
      <c r="C35" s="145"/>
      <c r="D35" s="145"/>
      <c r="E35" s="145"/>
      <c r="F35" s="145"/>
      <c r="G35" s="145"/>
      <c r="H35" s="145"/>
    </row>
    <row r="36" spans="1:4" ht="11.25" customHeight="1">
      <c r="A36" s="11"/>
      <c r="B36" s="11"/>
      <c r="C36" s="11"/>
      <c r="D36" s="11"/>
    </row>
    <row r="37" spans="1:4" ht="13.5">
      <c r="A37" s="146" t="s">
        <v>10</v>
      </c>
      <c r="B37" s="146"/>
      <c r="C37" s="146"/>
      <c r="D37" s="4"/>
    </row>
    <row r="38" spans="1:4" ht="33" customHeight="1">
      <c r="A38" s="141" t="s">
        <v>11</v>
      </c>
      <c r="B38" s="141"/>
      <c r="C38" s="141"/>
      <c r="D38" s="141"/>
    </row>
    <row r="39" spans="1:4" ht="30.75" customHeight="1">
      <c r="A39" s="141" t="s">
        <v>12</v>
      </c>
      <c r="B39" s="141"/>
      <c r="C39" s="141"/>
      <c r="D39" s="141"/>
    </row>
    <row r="40" spans="1:4" ht="13.5">
      <c r="A40" s="2"/>
      <c r="B40" s="2"/>
      <c r="C40" s="3"/>
      <c r="D40" s="4"/>
    </row>
    <row r="41" spans="1:4" ht="13.5">
      <c r="A41" s="2"/>
      <c r="B41" s="2"/>
      <c r="C41" s="3"/>
      <c r="D41" s="4"/>
    </row>
    <row r="42" spans="1:4" ht="13.5">
      <c r="A42" s="2"/>
      <c r="B42" s="2"/>
      <c r="C42" s="3"/>
      <c r="D42" s="4"/>
    </row>
    <row r="43" spans="1:4" ht="14.25" customHeight="1">
      <c r="A43" s="2"/>
      <c r="B43" s="2"/>
      <c r="C43" s="2"/>
      <c r="D43" s="2"/>
    </row>
    <row r="44" spans="1:4" ht="13.5">
      <c r="A44" s="2"/>
      <c r="B44" s="2"/>
      <c r="C44" s="3"/>
      <c r="D44" s="4"/>
    </row>
    <row r="46" ht="29.25" customHeight="1"/>
    <row r="47" ht="27" customHeight="1"/>
  </sheetData>
  <mergeCells count="40">
    <mergeCell ref="G3:G4"/>
    <mergeCell ref="G13:G15"/>
    <mergeCell ref="F3:F4"/>
    <mergeCell ref="F13:F15"/>
    <mergeCell ref="E3:E4"/>
    <mergeCell ref="A17:B17"/>
    <mergeCell ref="A10:B10"/>
    <mergeCell ref="A15:B15"/>
    <mergeCell ref="E13:E15"/>
    <mergeCell ref="A12:C12"/>
    <mergeCell ref="A16:B16"/>
    <mergeCell ref="A13:B13"/>
    <mergeCell ref="A14:B14"/>
    <mergeCell ref="A1:B1"/>
    <mergeCell ref="A5:C5"/>
    <mergeCell ref="A11:B11"/>
    <mergeCell ref="D3:D4"/>
    <mergeCell ref="A3:C4"/>
    <mergeCell ref="A7:B7"/>
    <mergeCell ref="A8:B8"/>
    <mergeCell ref="A9:B9"/>
    <mergeCell ref="A6:B6"/>
    <mergeCell ref="A39:D39"/>
    <mergeCell ref="A25:C25"/>
    <mergeCell ref="A26:B26"/>
    <mergeCell ref="A27:B27"/>
    <mergeCell ref="A33:C33"/>
    <mergeCell ref="A37:C37"/>
    <mergeCell ref="A38:D38"/>
    <mergeCell ref="A29:C29"/>
    <mergeCell ref="A31:D31"/>
    <mergeCell ref="A35:H35"/>
    <mergeCell ref="A20:B20"/>
    <mergeCell ref="A28:B28"/>
    <mergeCell ref="A18:B18"/>
    <mergeCell ref="A19:B19"/>
    <mergeCell ref="A23:B23"/>
    <mergeCell ref="A24:B24"/>
    <mergeCell ref="A21:C21"/>
    <mergeCell ref="A22:B22"/>
  </mergeCells>
  <printOptions/>
  <pageMargins left="0.3" right="0.27" top="0.17" bottom="0.22" header="0.42" footer="0.16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workbookViewId="0" topLeftCell="H1">
      <selection activeCell="T3" sqref="T3"/>
    </sheetView>
  </sheetViews>
  <sheetFormatPr defaultColWidth="9.00390625" defaultRowHeight="12.75"/>
  <cols>
    <col min="1" max="1" width="0" style="5" hidden="1" customWidth="1"/>
    <col min="2" max="2" width="7.00390625" style="47" customWidth="1"/>
    <col min="3" max="3" width="50.00390625" style="5" customWidth="1"/>
    <col min="4" max="4" width="18.00390625" style="5" customWidth="1"/>
    <col min="5" max="5" width="15.00390625" style="5" customWidth="1"/>
    <col min="6" max="6" width="14.25390625" style="5" customWidth="1"/>
    <col min="7" max="7" width="14.125" style="96" customWidth="1"/>
    <col min="8" max="8" width="13.875" style="15" customWidth="1"/>
    <col min="9" max="9" width="19.375" style="15" customWidth="1"/>
    <col min="10" max="10" width="15.75390625" style="15" customWidth="1"/>
    <col min="11" max="11" width="16.375" style="15" customWidth="1"/>
    <col min="12" max="12" width="13.00390625" style="15" customWidth="1"/>
    <col min="13" max="13" width="16.25390625" style="111" customWidth="1"/>
    <col min="14" max="14" width="21.00390625" style="47" customWidth="1"/>
    <col min="15" max="15" width="18.75390625" style="47" hidden="1" customWidth="1"/>
    <col min="16" max="16" width="19.625" style="6" customWidth="1"/>
    <col min="17" max="17" width="19.875" style="6" hidden="1" customWidth="1"/>
    <col min="18" max="18" width="19.375" style="5" customWidth="1"/>
    <col min="19" max="16384" width="9.125" style="5" customWidth="1"/>
  </cols>
  <sheetData>
    <row r="1" spans="2:17" ht="27.75" customHeight="1">
      <c r="B1" s="131" t="s">
        <v>131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  <c r="N1" s="77"/>
      <c r="O1" s="77"/>
      <c r="P1" s="7"/>
      <c r="Q1" s="7"/>
    </row>
    <row r="2" spans="2:18" ht="12.75" thickBot="1">
      <c r="B2" s="44"/>
      <c r="C2" s="33"/>
      <c r="D2" s="33"/>
      <c r="E2" s="33"/>
      <c r="F2" s="33"/>
      <c r="G2" s="90"/>
      <c r="H2" s="36"/>
      <c r="I2" s="36"/>
      <c r="J2" s="36"/>
      <c r="K2" s="36"/>
      <c r="L2" s="36"/>
      <c r="M2" s="36"/>
      <c r="N2" s="44"/>
      <c r="O2" s="44"/>
      <c r="P2" s="34"/>
      <c r="Q2" s="34"/>
      <c r="R2" s="122"/>
    </row>
    <row r="3" spans="1:18" ht="99" customHeight="1" thickBot="1">
      <c r="A3" s="22"/>
      <c r="B3" s="23" t="s">
        <v>15</v>
      </c>
      <c r="C3" s="35" t="s">
        <v>16</v>
      </c>
      <c r="D3" s="35" t="s">
        <v>17</v>
      </c>
      <c r="E3" s="23" t="s">
        <v>18</v>
      </c>
      <c r="F3" s="23" t="s">
        <v>19</v>
      </c>
      <c r="G3" s="24" t="s">
        <v>20</v>
      </c>
      <c r="H3" s="23" t="s">
        <v>21</v>
      </c>
      <c r="I3" s="23" t="s">
        <v>22</v>
      </c>
      <c r="J3" s="23" t="s">
        <v>23</v>
      </c>
      <c r="K3" s="23" t="s">
        <v>24</v>
      </c>
      <c r="L3" s="23" t="s">
        <v>25</v>
      </c>
      <c r="M3" s="104" t="s">
        <v>26</v>
      </c>
      <c r="N3" s="23" t="s">
        <v>129</v>
      </c>
      <c r="O3" s="23" t="s">
        <v>112</v>
      </c>
      <c r="P3" s="115" t="s">
        <v>130</v>
      </c>
      <c r="Q3" s="116" t="s">
        <v>126</v>
      </c>
      <c r="R3" s="24" t="s">
        <v>140</v>
      </c>
    </row>
    <row r="4" spans="2:18" ht="19.5" customHeight="1">
      <c r="B4" s="178" t="s">
        <v>88</v>
      </c>
      <c r="C4" s="179"/>
      <c r="D4" s="179"/>
      <c r="E4" s="178"/>
      <c r="F4" s="178"/>
      <c r="G4" s="178"/>
      <c r="H4" s="180"/>
      <c r="I4" s="180"/>
      <c r="J4" s="180"/>
      <c r="K4" s="180"/>
      <c r="L4" s="180"/>
      <c r="M4" s="180"/>
      <c r="N4" s="78"/>
      <c r="O4" s="78"/>
      <c r="P4" s="34"/>
      <c r="Q4" s="34"/>
      <c r="R4" s="122"/>
    </row>
    <row r="5" spans="2:18" ht="17.25" customHeight="1">
      <c r="B5" s="178" t="s">
        <v>47</v>
      </c>
      <c r="C5" s="179"/>
      <c r="D5" s="179"/>
      <c r="E5" s="178"/>
      <c r="F5" s="178"/>
      <c r="G5" s="178"/>
      <c r="H5" s="180"/>
      <c r="I5" s="180"/>
      <c r="J5" s="180"/>
      <c r="K5" s="180"/>
      <c r="L5" s="180"/>
      <c r="M5" s="180"/>
      <c r="N5" s="78"/>
      <c r="O5" s="78"/>
      <c r="P5" s="34"/>
      <c r="Q5" s="34"/>
      <c r="R5" s="122"/>
    </row>
    <row r="6" spans="2:18" ht="15.75" customHeight="1">
      <c r="B6" s="182" t="s">
        <v>48</v>
      </c>
      <c r="C6" s="183"/>
      <c r="D6" s="183"/>
      <c r="E6" s="182"/>
      <c r="F6" s="182"/>
      <c r="G6" s="182"/>
      <c r="H6" s="184"/>
      <c r="I6" s="184"/>
      <c r="J6" s="184"/>
      <c r="K6" s="184"/>
      <c r="L6" s="184"/>
      <c r="M6" s="184"/>
      <c r="N6" s="79"/>
      <c r="O6" s="79"/>
      <c r="P6" s="34"/>
      <c r="Q6" s="34"/>
      <c r="R6" s="122"/>
    </row>
    <row r="7" spans="2:18" s="53" customFormat="1" ht="25.5">
      <c r="B7" s="59">
        <v>1</v>
      </c>
      <c r="C7" s="60" t="s">
        <v>80</v>
      </c>
      <c r="D7" s="60" t="s">
        <v>27</v>
      </c>
      <c r="E7" s="61">
        <v>0.1</v>
      </c>
      <c r="F7" s="61">
        <v>2</v>
      </c>
      <c r="G7" s="91">
        <v>1430.68</v>
      </c>
      <c r="H7" s="62">
        <v>3477.16</v>
      </c>
      <c r="I7" s="62">
        <v>0</v>
      </c>
      <c r="J7" s="62">
        <v>1362</v>
      </c>
      <c r="K7" s="62">
        <v>31.35</v>
      </c>
      <c r="L7" s="62">
        <v>143.07</v>
      </c>
      <c r="M7" s="105">
        <v>6444.26</v>
      </c>
      <c r="N7" s="63">
        <v>0.46</v>
      </c>
      <c r="O7" s="63">
        <v>0.12</v>
      </c>
      <c r="P7" s="63">
        <v>0.23</v>
      </c>
      <c r="Q7" s="63">
        <f>P7*12.95%+P7</f>
        <v>0.259785</v>
      </c>
      <c r="R7" s="91">
        <f>P7*21%+P7</f>
        <v>0.2783</v>
      </c>
    </row>
    <row r="8" spans="2:18" s="15" customFormat="1" ht="15">
      <c r="B8" s="185" t="s">
        <v>49</v>
      </c>
      <c r="C8" s="186"/>
      <c r="D8" s="186"/>
      <c r="E8" s="185"/>
      <c r="F8" s="185"/>
      <c r="G8" s="185"/>
      <c r="H8" s="187"/>
      <c r="I8" s="187"/>
      <c r="J8" s="187"/>
      <c r="K8" s="187"/>
      <c r="L8" s="187"/>
      <c r="M8" s="187"/>
      <c r="N8" s="80"/>
      <c r="O8" s="80"/>
      <c r="P8" s="16"/>
      <c r="Q8" s="16"/>
      <c r="R8" s="91"/>
    </row>
    <row r="9" spans="2:18" s="53" customFormat="1" ht="38.25">
      <c r="B9" s="59">
        <v>2</v>
      </c>
      <c r="C9" s="60" t="s">
        <v>14</v>
      </c>
      <c r="D9" s="60" t="s">
        <v>79</v>
      </c>
      <c r="E9" s="61">
        <v>1.2</v>
      </c>
      <c r="F9" s="61">
        <v>1</v>
      </c>
      <c r="G9" s="91">
        <v>1944.97</v>
      </c>
      <c r="H9" s="62">
        <v>596.75</v>
      </c>
      <c r="I9" s="62">
        <v>0</v>
      </c>
      <c r="J9" s="62">
        <v>1851.61</v>
      </c>
      <c r="K9" s="62">
        <v>21.97</v>
      </c>
      <c r="L9" s="62">
        <v>194.5</v>
      </c>
      <c r="M9" s="105">
        <v>4609.8</v>
      </c>
      <c r="N9" s="63">
        <v>0.33</v>
      </c>
      <c r="O9" s="63">
        <v>0.11</v>
      </c>
      <c r="P9" s="63">
        <v>0.11</v>
      </c>
      <c r="Q9" s="63">
        <f>P9*12.95%+P9</f>
        <v>0.124245</v>
      </c>
      <c r="R9" s="91">
        <f aca="true" t="shared" si="0" ref="R9:R44">P9*21%+P9</f>
        <v>0.1331</v>
      </c>
    </row>
    <row r="10" spans="2:18" s="15" customFormat="1" ht="19.5">
      <c r="B10" s="174" t="s">
        <v>50</v>
      </c>
      <c r="C10" s="175"/>
      <c r="D10" s="175"/>
      <c r="E10" s="174"/>
      <c r="F10" s="174"/>
      <c r="G10" s="174"/>
      <c r="H10" s="176"/>
      <c r="I10" s="176"/>
      <c r="J10" s="176"/>
      <c r="K10" s="176"/>
      <c r="L10" s="176"/>
      <c r="M10" s="176"/>
      <c r="N10" s="81"/>
      <c r="O10" s="81"/>
      <c r="P10" s="16"/>
      <c r="Q10" s="16"/>
      <c r="R10" s="91"/>
    </row>
    <row r="11" spans="2:18" s="15" customFormat="1" ht="15">
      <c r="B11" s="173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75"/>
      <c r="O11" s="75"/>
      <c r="P11" s="36"/>
      <c r="Q11" s="36"/>
      <c r="R11" s="91"/>
    </row>
    <row r="12" spans="2:18" s="65" customFormat="1" ht="25.5">
      <c r="B12" s="48">
        <v>3</v>
      </c>
      <c r="C12" s="49" t="s">
        <v>77</v>
      </c>
      <c r="D12" s="49" t="s">
        <v>104</v>
      </c>
      <c r="E12" s="50">
        <v>0.1</v>
      </c>
      <c r="F12" s="50">
        <v>12</v>
      </c>
      <c r="G12" s="92">
        <v>862.27</v>
      </c>
      <c r="H12" s="51">
        <v>1814.36</v>
      </c>
      <c r="I12" s="51">
        <v>0</v>
      </c>
      <c r="J12" s="51">
        <v>820.88</v>
      </c>
      <c r="K12" s="51">
        <v>17.49</v>
      </c>
      <c r="L12" s="51">
        <v>86.23</v>
      </c>
      <c r="M12" s="51">
        <v>3601.23</v>
      </c>
      <c r="N12" s="52">
        <v>0.25</v>
      </c>
      <c r="O12" s="52">
        <v>0.13</v>
      </c>
      <c r="P12" s="52">
        <v>0.13</v>
      </c>
      <c r="Q12" s="52">
        <f>P12*12.95%+P12</f>
        <v>0.146835</v>
      </c>
      <c r="R12" s="91">
        <f t="shared" si="0"/>
        <v>0.1573</v>
      </c>
    </row>
    <row r="13" spans="2:18" s="8" customFormat="1" ht="15">
      <c r="B13" s="173" t="s">
        <v>55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75"/>
      <c r="O13" s="75"/>
      <c r="P13" s="37"/>
      <c r="Q13" s="37"/>
      <c r="R13" s="91"/>
    </row>
    <row r="14" spans="2:18" s="65" customFormat="1" ht="25.5">
      <c r="B14" s="48">
        <v>4</v>
      </c>
      <c r="C14" s="49" t="s">
        <v>78</v>
      </c>
      <c r="D14" s="49" t="s">
        <v>105</v>
      </c>
      <c r="E14" s="50">
        <v>0.27</v>
      </c>
      <c r="F14" s="50">
        <v>12</v>
      </c>
      <c r="G14" s="92">
        <v>6946.56</v>
      </c>
      <c r="H14" s="51">
        <v>33806.88</v>
      </c>
      <c r="I14" s="51">
        <v>0</v>
      </c>
      <c r="J14" s="51">
        <v>6613.12</v>
      </c>
      <c r="K14" s="51">
        <v>236.83</v>
      </c>
      <c r="L14" s="51">
        <v>694.66</v>
      </c>
      <c r="M14" s="51">
        <v>48298.05</v>
      </c>
      <c r="N14" s="52">
        <v>3.42</v>
      </c>
      <c r="O14" s="52">
        <v>3.42</v>
      </c>
      <c r="P14" s="52">
        <v>3.42</v>
      </c>
      <c r="Q14" s="52">
        <f>P14*12.95%+P14</f>
        <v>3.86289</v>
      </c>
      <c r="R14" s="91">
        <f t="shared" si="0"/>
        <v>4.138199999999999</v>
      </c>
    </row>
    <row r="15" spans="2:18" s="15" customFormat="1" ht="15">
      <c r="B15" s="181" t="s">
        <v>53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76"/>
      <c r="O15" s="76"/>
      <c r="P15" s="36"/>
      <c r="Q15" s="36"/>
      <c r="R15" s="91"/>
    </row>
    <row r="16" spans="1:19" s="68" customFormat="1" ht="153">
      <c r="A16" s="67"/>
      <c r="B16" s="48">
        <v>5</v>
      </c>
      <c r="C16" s="49" t="s">
        <v>86</v>
      </c>
      <c r="D16" s="177" t="s">
        <v>87</v>
      </c>
      <c r="E16" s="177"/>
      <c r="F16" s="177"/>
      <c r="G16" s="177"/>
      <c r="H16" s="177"/>
      <c r="I16" s="177"/>
      <c r="J16" s="177"/>
      <c r="K16" s="177"/>
      <c r="L16" s="177"/>
      <c r="M16" s="106">
        <v>1271.05</v>
      </c>
      <c r="N16" s="69">
        <v>0.09</v>
      </c>
      <c r="O16" s="69">
        <v>0.09</v>
      </c>
      <c r="P16" s="50">
        <v>0.09</v>
      </c>
      <c r="Q16" s="92">
        <f>P16*12.95%+P16</f>
        <v>0.101655</v>
      </c>
      <c r="R16" s="91">
        <f t="shared" si="0"/>
        <v>0.1089</v>
      </c>
      <c r="S16" s="121"/>
    </row>
    <row r="17" spans="2:18" s="15" customFormat="1" ht="16.5" customHeight="1">
      <c r="B17" s="173" t="s">
        <v>56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75"/>
      <c r="O17" s="75"/>
      <c r="P17" s="36"/>
      <c r="Q17" s="36"/>
      <c r="R17" s="91"/>
    </row>
    <row r="18" spans="2:18" s="65" customFormat="1" ht="25.5">
      <c r="B18" s="48">
        <v>6</v>
      </c>
      <c r="C18" s="49" t="s">
        <v>82</v>
      </c>
      <c r="D18" s="49" t="s">
        <v>57</v>
      </c>
      <c r="E18" s="66">
        <v>15</v>
      </c>
      <c r="F18" s="66">
        <v>1</v>
      </c>
      <c r="G18" s="92">
        <v>546.11</v>
      </c>
      <c r="H18" s="51">
        <v>1503.22</v>
      </c>
      <c r="I18" s="51">
        <v>0</v>
      </c>
      <c r="J18" s="51">
        <v>519.89</v>
      </c>
      <c r="K18" s="51">
        <v>12.85</v>
      </c>
      <c r="L18" s="51">
        <v>54.61</v>
      </c>
      <c r="M18" s="51">
        <v>2636.68</v>
      </c>
      <c r="N18" s="52">
        <v>0.19</v>
      </c>
      <c r="O18" s="52">
        <v>0.09</v>
      </c>
      <c r="P18" s="52">
        <v>0.09</v>
      </c>
      <c r="Q18" s="52">
        <f>P18*12.95%+P18</f>
        <v>0.101655</v>
      </c>
      <c r="R18" s="91">
        <f t="shared" si="0"/>
        <v>0.1089</v>
      </c>
    </row>
    <row r="19" spans="2:18" s="65" customFormat="1" ht="51">
      <c r="B19" s="48">
        <v>7</v>
      </c>
      <c r="C19" s="49" t="s">
        <v>83</v>
      </c>
      <c r="D19" s="49" t="s">
        <v>58</v>
      </c>
      <c r="E19" s="66">
        <v>15</v>
      </c>
      <c r="F19" s="66">
        <v>1</v>
      </c>
      <c r="G19" s="92">
        <v>459.88</v>
      </c>
      <c r="H19" s="51">
        <v>557.23</v>
      </c>
      <c r="I19" s="51">
        <v>0</v>
      </c>
      <c r="J19" s="51">
        <v>437.8</v>
      </c>
      <c r="K19" s="51">
        <v>7.27</v>
      </c>
      <c r="L19" s="51">
        <v>45.99</v>
      </c>
      <c r="M19" s="51">
        <v>1508.17</v>
      </c>
      <c r="N19" s="52">
        <v>0.11</v>
      </c>
      <c r="O19" s="52">
        <v>0.053</v>
      </c>
      <c r="P19" s="52">
        <v>0.053</v>
      </c>
      <c r="Q19" s="52">
        <f>P19*12.95%+P19</f>
        <v>0.0598635</v>
      </c>
      <c r="R19" s="91">
        <f t="shared" si="0"/>
        <v>0.06412999999999999</v>
      </c>
    </row>
    <row r="20" spans="2:18" s="65" customFormat="1" ht="25.5">
      <c r="B20" s="48">
        <v>8</v>
      </c>
      <c r="C20" s="49" t="s">
        <v>106</v>
      </c>
      <c r="D20" s="49" t="s">
        <v>59</v>
      </c>
      <c r="E20" s="66">
        <v>15</v>
      </c>
      <c r="F20" s="66">
        <v>1</v>
      </c>
      <c r="G20" s="92">
        <v>273.05</v>
      </c>
      <c r="H20" s="51">
        <v>3895.94</v>
      </c>
      <c r="I20" s="51">
        <v>0</v>
      </c>
      <c r="J20" s="51">
        <v>259.95</v>
      </c>
      <c r="K20" s="51">
        <v>22.14</v>
      </c>
      <c r="L20" s="51">
        <v>27.31</v>
      </c>
      <c r="M20" s="51">
        <v>4478.39</v>
      </c>
      <c r="N20" s="52">
        <v>0.32</v>
      </c>
      <c r="O20" s="52">
        <v>0.32</v>
      </c>
      <c r="P20" s="52">
        <v>0.32</v>
      </c>
      <c r="Q20" s="52">
        <f>P20*12.95%+P20</f>
        <v>0.36144</v>
      </c>
      <c r="R20" s="91">
        <f t="shared" si="0"/>
        <v>0.3872</v>
      </c>
    </row>
    <row r="21" spans="2:18" s="15" customFormat="1" ht="15">
      <c r="B21" s="169" t="s">
        <v>52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74"/>
      <c r="O21" s="74"/>
      <c r="P21" s="36"/>
      <c r="Q21" s="36"/>
      <c r="R21" s="91"/>
    </row>
    <row r="22" spans="2:18" s="53" customFormat="1" ht="38.25">
      <c r="B22" s="59">
        <v>9</v>
      </c>
      <c r="C22" s="60" t="s">
        <v>66</v>
      </c>
      <c r="D22" s="60" t="s">
        <v>28</v>
      </c>
      <c r="E22" s="61">
        <v>0.1</v>
      </c>
      <c r="F22" s="61">
        <v>1</v>
      </c>
      <c r="G22" s="91">
        <v>421.87</v>
      </c>
      <c r="H22" s="62">
        <v>3345.29</v>
      </c>
      <c r="I22" s="62">
        <v>0</v>
      </c>
      <c r="J22" s="62">
        <v>401.62</v>
      </c>
      <c r="K22" s="62">
        <v>20.84</v>
      </c>
      <c r="L22" s="62">
        <v>42.19</v>
      </c>
      <c r="M22" s="105">
        <v>4231.81</v>
      </c>
      <c r="N22" s="63">
        <v>0.3</v>
      </c>
      <c r="O22" s="63">
        <v>0.15</v>
      </c>
      <c r="P22" s="63">
        <v>0.15</v>
      </c>
      <c r="Q22" s="63">
        <f aca="true" t="shared" si="1" ref="Q22:Q34">P22*12.95%+P22</f>
        <v>0.169425</v>
      </c>
      <c r="R22" s="91">
        <f t="shared" si="0"/>
        <v>0.1815</v>
      </c>
    </row>
    <row r="23" spans="2:18" s="53" customFormat="1" ht="12.75">
      <c r="B23" s="59">
        <v>10</v>
      </c>
      <c r="C23" s="60" t="s">
        <v>81</v>
      </c>
      <c r="D23" s="60" t="s">
        <v>29</v>
      </c>
      <c r="E23" s="61">
        <v>0.656</v>
      </c>
      <c r="F23" s="61">
        <v>2</v>
      </c>
      <c r="G23" s="91">
        <v>2381.86</v>
      </c>
      <c r="H23" s="62">
        <v>0</v>
      </c>
      <c r="I23" s="62">
        <v>0</v>
      </c>
      <c r="J23" s="62">
        <v>2267.36</v>
      </c>
      <c r="K23" s="62">
        <v>23.25</v>
      </c>
      <c r="L23" s="62">
        <v>238.17</v>
      </c>
      <c r="M23" s="105">
        <v>4910.64</v>
      </c>
      <c r="N23" s="63">
        <v>0.35</v>
      </c>
      <c r="O23" s="63">
        <v>0.06</v>
      </c>
      <c r="P23" s="63">
        <v>0.06</v>
      </c>
      <c r="Q23" s="63">
        <f t="shared" si="1"/>
        <v>0.06777</v>
      </c>
      <c r="R23" s="91">
        <f t="shared" si="0"/>
        <v>0.0726</v>
      </c>
    </row>
    <row r="24" spans="2:18" s="53" customFormat="1" ht="63.75">
      <c r="B24" s="59">
        <v>11</v>
      </c>
      <c r="C24" s="60" t="s">
        <v>103</v>
      </c>
      <c r="D24" s="60" t="s">
        <v>30</v>
      </c>
      <c r="E24" s="61">
        <v>0.82</v>
      </c>
      <c r="F24" s="61">
        <v>1</v>
      </c>
      <c r="G24" s="91">
        <v>15948.77</v>
      </c>
      <c r="H24" s="62">
        <v>0</v>
      </c>
      <c r="I24" s="62">
        <v>0</v>
      </c>
      <c r="J24" s="62">
        <v>15183.23</v>
      </c>
      <c r="K24" s="62">
        <v>155.66</v>
      </c>
      <c r="L24" s="62">
        <v>1594.88</v>
      </c>
      <c r="M24" s="105">
        <v>32882.54</v>
      </c>
      <c r="N24" s="63">
        <v>2.33</v>
      </c>
      <c r="O24" s="63">
        <v>2.33</v>
      </c>
      <c r="P24" s="63">
        <v>2.33</v>
      </c>
      <c r="Q24" s="63">
        <f t="shared" si="1"/>
        <v>2.631735</v>
      </c>
      <c r="R24" s="91">
        <f t="shared" si="0"/>
        <v>2.8193</v>
      </c>
    </row>
    <row r="25" spans="2:18" s="53" customFormat="1" ht="25.5">
      <c r="B25" s="59">
        <v>12</v>
      </c>
      <c r="C25" s="60" t="s">
        <v>31</v>
      </c>
      <c r="D25" s="60" t="s">
        <v>32</v>
      </c>
      <c r="E25" s="61">
        <v>0.1</v>
      </c>
      <c r="F25" s="61">
        <v>1</v>
      </c>
      <c r="G25" s="91">
        <v>194.5</v>
      </c>
      <c r="H25" s="62">
        <v>0</v>
      </c>
      <c r="I25" s="62">
        <v>0</v>
      </c>
      <c r="J25" s="62">
        <v>185.16</v>
      </c>
      <c r="K25" s="62">
        <v>1.9</v>
      </c>
      <c r="L25" s="62">
        <v>19.45</v>
      </c>
      <c r="M25" s="105">
        <v>401.01</v>
      </c>
      <c r="N25" s="63">
        <v>0.03</v>
      </c>
      <c r="O25" s="63">
        <v>0.01</v>
      </c>
      <c r="P25" s="63">
        <v>0.01</v>
      </c>
      <c r="Q25" s="63">
        <f t="shared" si="1"/>
        <v>0.011295</v>
      </c>
      <c r="R25" s="91">
        <f t="shared" si="0"/>
        <v>0.0121</v>
      </c>
    </row>
    <row r="26" spans="2:18" s="53" customFormat="1" ht="25.5">
      <c r="B26" s="59">
        <v>13</v>
      </c>
      <c r="C26" s="60" t="s">
        <v>89</v>
      </c>
      <c r="D26" s="60" t="s">
        <v>33</v>
      </c>
      <c r="E26" s="61">
        <v>3</v>
      </c>
      <c r="F26" s="61">
        <v>1</v>
      </c>
      <c r="G26" s="91">
        <v>1437.12</v>
      </c>
      <c r="H26" s="62">
        <v>938.55</v>
      </c>
      <c r="I26" s="62">
        <v>0</v>
      </c>
      <c r="J26" s="62">
        <v>1368.14</v>
      </c>
      <c r="K26" s="62">
        <v>18.72</v>
      </c>
      <c r="L26" s="62">
        <v>143.71</v>
      </c>
      <c r="M26" s="105">
        <v>3906.24</v>
      </c>
      <c r="N26" s="63">
        <v>0.28</v>
      </c>
      <c r="O26" s="63">
        <v>0.28</v>
      </c>
      <c r="P26" s="63">
        <v>0.28</v>
      </c>
      <c r="Q26" s="63">
        <f t="shared" si="1"/>
        <v>0.31626000000000004</v>
      </c>
      <c r="R26" s="91">
        <v>0.33</v>
      </c>
    </row>
    <row r="27" spans="2:18" s="53" customFormat="1" ht="25.5">
      <c r="B27" s="59">
        <v>14</v>
      </c>
      <c r="C27" s="60" t="s">
        <v>90</v>
      </c>
      <c r="D27" s="60" t="s">
        <v>33</v>
      </c>
      <c r="E27" s="61">
        <v>3</v>
      </c>
      <c r="F27" s="61">
        <v>1</v>
      </c>
      <c r="G27" s="91">
        <v>574.85</v>
      </c>
      <c r="H27" s="62">
        <v>0</v>
      </c>
      <c r="I27" s="62">
        <v>0</v>
      </c>
      <c r="J27" s="62">
        <v>547.26</v>
      </c>
      <c r="K27" s="62">
        <v>5.61</v>
      </c>
      <c r="L27" s="62">
        <v>57.48</v>
      </c>
      <c r="M27" s="105">
        <v>1185.2</v>
      </c>
      <c r="N27" s="63">
        <v>0.08</v>
      </c>
      <c r="O27" s="63">
        <v>0.08</v>
      </c>
      <c r="P27" s="63">
        <v>0.08</v>
      </c>
      <c r="Q27" s="63">
        <f t="shared" si="1"/>
        <v>0.09036</v>
      </c>
      <c r="R27" s="91">
        <f t="shared" si="0"/>
        <v>0.0968</v>
      </c>
    </row>
    <row r="28" spans="2:18" s="53" customFormat="1" ht="38.25">
      <c r="B28" s="59">
        <v>15</v>
      </c>
      <c r="C28" s="60" t="s">
        <v>3</v>
      </c>
      <c r="D28" s="60" t="s">
        <v>34</v>
      </c>
      <c r="E28" s="61">
        <v>0.879</v>
      </c>
      <c r="F28" s="61">
        <v>2</v>
      </c>
      <c r="G28" s="91">
        <v>1519.67</v>
      </c>
      <c r="H28" s="62">
        <v>0</v>
      </c>
      <c r="I28" s="62">
        <v>0</v>
      </c>
      <c r="J28" s="62">
        <v>1446.73</v>
      </c>
      <c r="K28" s="62">
        <v>14.83</v>
      </c>
      <c r="L28" s="62">
        <v>151.97</v>
      </c>
      <c r="M28" s="105">
        <v>3133.2</v>
      </c>
      <c r="N28" s="63">
        <v>0.22</v>
      </c>
      <c r="O28" s="63">
        <v>0.06</v>
      </c>
      <c r="P28" s="63">
        <v>0.06</v>
      </c>
      <c r="Q28" s="63">
        <f t="shared" si="1"/>
        <v>0.06777</v>
      </c>
      <c r="R28" s="91">
        <f t="shared" si="0"/>
        <v>0.0726</v>
      </c>
    </row>
    <row r="29" spans="2:18" s="53" customFormat="1" ht="25.5">
      <c r="B29" s="59">
        <v>16</v>
      </c>
      <c r="C29" s="60" t="s">
        <v>97</v>
      </c>
      <c r="D29" s="60" t="s">
        <v>35</v>
      </c>
      <c r="E29" s="61">
        <v>1</v>
      </c>
      <c r="F29" s="61">
        <v>2</v>
      </c>
      <c r="G29" s="91">
        <v>1149.7</v>
      </c>
      <c r="H29" s="62">
        <v>0</v>
      </c>
      <c r="I29" s="62">
        <v>0</v>
      </c>
      <c r="J29" s="62">
        <v>1094.51</v>
      </c>
      <c r="K29" s="62">
        <v>11.22</v>
      </c>
      <c r="L29" s="62">
        <v>114.97</v>
      </c>
      <c r="M29" s="105">
        <v>2370.4</v>
      </c>
      <c r="N29" s="63">
        <v>0.17</v>
      </c>
      <c r="O29" s="63">
        <v>0.06</v>
      </c>
      <c r="P29" s="63">
        <v>0.06</v>
      </c>
      <c r="Q29" s="63">
        <f t="shared" si="1"/>
        <v>0.06777</v>
      </c>
      <c r="R29" s="91">
        <f t="shared" si="0"/>
        <v>0.0726</v>
      </c>
    </row>
    <row r="30" spans="2:18" s="64" customFormat="1" ht="25.5">
      <c r="B30" s="54">
        <v>17</v>
      </c>
      <c r="C30" s="55" t="s">
        <v>98</v>
      </c>
      <c r="D30" s="55" t="s">
        <v>37</v>
      </c>
      <c r="E30" s="56">
        <v>4.5</v>
      </c>
      <c r="F30" s="56">
        <v>2</v>
      </c>
      <c r="G30" s="93">
        <v>1809.15</v>
      </c>
      <c r="H30" s="57">
        <v>0</v>
      </c>
      <c r="I30" s="57">
        <v>0</v>
      </c>
      <c r="J30" s="57">
        <v>1542.84</v>
      </c>
      <c r="K30" s="57">
        <v>16.76</v>
      </c>
      <c r="L30" s="57">
        <v>180.91</v>
      </c>
      <c r="M30" s="105">
        <v>3549.66</v>
      </c>
      <c r="N30" s="58">
        <v>0.25</v>
      </c>
      <c r="O30" s="58">
        <v>0.25</v>
      </c>
      <c r="P30" s="58">
        <v>0.25</v>
      </c>
      <c r="Q30" s="63">
        <f t="shared" si="1"/>
        <v>0.282375</v>
      </c>
      <c r="R30" s="91">
        <f t="shared" si="0"/>
        <v>0.3025</v>
      </c>
    </row>
    <row r="31" spans="2:18" s="53" customFormat="1" ht="25.5">
      <c r="B31" s="59">
        <v>18</v>
      </c>
      <c r="C31" s="60" t="s">
        <v>36</v>
      </c>
      <c r="D31" s="60" t="s">
        <v>37</v>
      </c>
      <c r="E31" s="61">
        <v>4.5</v>
      </c>
      <c r="F31" s="61">
        <v>2</v>
      </c>
      <c r="G31" s="91">
        <v>1699.5</v>
      </c>
      <c r="H31" s="62">
        <v>0</v>
      </c>
      <c r="I31" s="62">
        <v>0</v>
      </c>
      <c r="J31" s="62">
        <v>1617.92</v>
      </c>
      <c r="K31" s="62">
        <v>16.59</v>
      </c>
      <c r="L31" s="62">
        <v>169.95</v>
      </c>
      <c r="M31" s="105">
        <v>3503.96</v>
      </c>
      <c r="N31" s="63">
        <v>0.25</v>
      </c>
      <c r="O31" s="63">
        <v>0.25</v>
      </c>
      <c r="P31" s="63">
        <v>0.25</v>
      </c>
      <c r="Q31" s="63">
        <f t="shared" si="1"/>
        <v>0.282375</v>
      </c>
      <c r="R31" s="91">
        <f t="shared" si="0"/>
        <v>0.3025</v>
      </c>
    </row>
    <row r="32" spans="2:18" s="53" customFormat="1" ht="25.5">
      <c r="B32" s="59">
        <v>19</v>
      </c>
      <c r="C32" s="60" t="s">
        <v>38</v>
      </c>
      <c r="D32" s="60" t="s">
        <v>37</v>
      </c>
      <c r="E32" s="61">
        <v>4.5</v>
      </c>
      <c r="F32" s="61">
        <v>2</v>
      </c>
      <c r="G32" s="91">
        <v>712.69</v>
      </c>
      <c r="H32" s="62">
        <v>0</v>
      </c>
      <c r="I32" s="62">
        <v>0</v>
      </c>
      <c r="J32" s="62">
        <v>678.48</v>
      </c>
      <c r="K32" s="62">
        <v>6.96</v>
      </c>
      <c r="L32" s="62">
        <v>71.27</v>
      </c>
      <c r="M32" s="105">
        <v>1469.4</v>
      </c>
      <c r="N32" s="63">
        <v>0.1</v>
      </c>
      <c r="O32" s="63">
        <v>0.1</v>
      </c>
      <c r="P32" s="63">
        <v>0.1</v>
      </c>
      <c r="Q32" s="63">
        <f t="shared" si="1"/>
        <v>0.11295000000000001</v>
      </c>
      <c r="R32" s="91">
        <f t="shared" si="0"/>
        <v>0.12100000000000001</v>
      </c>
    </row>
    <row r="33" spans="2:18" s="53" customFormat="1" ht="25.5">
      <c r="B33" s="59">
        <v>20</v>
      </c>
      <c r="C33" s="60" t="s">
        <v>39</v>
      </c>
      <c r="D33" s="60" t="s">
        <v>40</v>
      </c>
      <c r="E33" s="61">
        <v>45</v>
      </c>
      <c r="F33" s="61">
        <v>2</v>
      </c>
      <c r="G33" s="91">
        <v>3990.6</v>
      </c>
      <c r="H33" s="62">
        <v>0</v>
      </c>
      <c r="I33" s="62">
        <v>0</v>
      </c>
      <c r="J33" s="62">
        <v>3799.05</v>
      </c>
      <c r="K33" s="62">
        <v>38.95</v>
      </c>
      <c r="L33" s="62">
        <v>399.06</v>
      </c>
      <c r="M33" s="105">
        <v>8227.66</v>
      </c>
      <c r="N33" s="63">
        <v>0.58</v>
      </c>
      <c r="O33" s="63">
        <v>0.58</v>
      </c>
      <c r="P33" s="63">
        <v>0.58</v>
      </c>
      <c r="Q33" s="63">
        <f t="shared" si="1"/>
        <v>0.65511</v>
      </c>
      <c r="R33" s="91">
        <f t="shared" si="0"/>
        <v>0.7018</v>
      </c>
    </row>
    <row r="34" spans="2:18" s="65" customFormat="1" ht="25.5">
      <c r="B34" s="48">
        <v>21</v>
      </c>
      <c r="C34" s="49" t="s">
        <v>84</v>
      </c>
      <c r="D34" s="49" t="s">
        <v>85</v>
      </c>
      <c r="E34" s="50">
        <v>0.91</v>
      </c>
      <c r="F34" s="50">
        <v>2</v>
      </c>
      <c r="G34" s="92">
        <v>9764.75</v>
      </c>
      <c r="H34" s="51">
        <v>0</v>
      </c>
      <c r="I34" s="51">
        <v>0</v>
      </c>
      <c r="J34" s="51">
        <v>9296.04</v>
      </c>
      <c r="K34" s="51">
        <v>95.3</v>
      </c>
      <c r="L34" s="51">
        <v>976.48</v>
      </c>
      <c r="M34" s="105">
        <v>20132.57</v>
      </c>
      <c r="N34" s="52">
        <v>1.42</v>
      </c>
      <c r="O34" s="52">
        <v>0.71</v>
      </c>
      <c r="P34" s="52">
        <v>0.71</v>
      </c>
      <c r="Q34" s="63">
        <f t="shared" si="1"/>
        <v>0.8019449999999999</v>
      </c>
      <c r="R34" s="91">
        <f t="shared" si="0"/>
        <v>0.8591</v>
      </c>
    </row>
    <row r="35" spans="2:18" s="15" customFormat="1" ht="15">
      <c r="B35" s="169" t="s">
        <v>51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74"/>
      <c r="O35" s="74"/>
      <c r="P35" s="36"/>
      <c r="Q35" s="63"/>
      <c r="R35" s="91"/>
    </row>
    <row r="36" spans="2:18" s="53" customFormat="1" ht="38.25">
      <c r="B36" s="59">
        <v>22</v>
      </c>
      <c r="C36" s="60" t="s">
        <v>92</v>
      </c>
      <c r="D36" s="60" t="s">
        <v>91</v>
      </c>
      <c r="E36" s="61">
        <v>1.1769</v>
      </c>
      <c r="F36" s="61">
        <v>32</v>
      </c>
      <c r="G36" s="91">
        <v>39285.52</v>
      </c>
      <c r="H36" s="62">
        <v>0</v>
      </c>
      <c r="I36" s="62">
        <v>0</v>
      </c>
      <c r="J36" s="62">
        <v>37399.81</v>
      </c>
      <c r="K36" s="62">
        <v>383.43</v>
      </c>
      <c r="L36" s="62">
        <v>3928.55</v>
      </c>
      <c r="M36" s="105">
        <v>80997.31</v>
      </c>
      <c r="N36" s="63">
        <v>5.73</v>
      </c>
      <c r="O36" s="63">
        <v>1.35</v>
      </c>
      <c r="P36" s="63">
        <v>2.66</v>
      </c>
      <c r="Q36" s="63">
        <f aca="true" t="shared" si="2" ref="Q36:Q44">P36*12.95%+P36</f>
        <v>3.0044700000000004</v>
      </c>
      <c r="R36" s="91">
        <f t="shared" si="0"/>
        <v>3.2186000000000003</v>
      </c>
    </row>
    <row r="37" spans="2:18" s="15" customFormat="1" ht="14.25" customHeight="1">
      <c r="B37" s="169" t="s">
        <v>60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74"/>
      <c r="O37" s="74"/>
      <c r="P37" s="36"/>
      <c r="Q37" s="63"/>
      <c r="R37" s="91"/>
    </row>
    <row r="38" spans="2:18" s="64" customFormat="1" ht="32.25" customHeight="1">
      <c r="B38" s="54">
        <v>23</v>
      </c>
      <c r="C38" s="55" t="s">
        <v>93</v>
      </c>
      <c r="D38" s="168" t="s">
        <v>87</v>
      </c>
      <c r="E38" s="168"/>
      <c r="F38" s="168"/>
      <c r="G38" s="168"/>
      <c r="H38" s="168"/>
      <c r="I38" s="168"/>
      <c r="J38" s="168"/>
      <c r="K38" s="168"/>
      <c r="L38" s="168"/>
      <c r="M38" s="107">
        <v>3248.24</v>
      </c>
      <c r="N38" s="70">
        <v>0.23</v>
      </c>
      <c r="O38" s="70">
        <v>0.23</v>
      </c>
      <c r="P38" s="58">
        <v>0.23</v>
      </c>
      <c r="Q38" s="63">
        <f t="shared" si="2"/>
        <v>0.259785</v>
      </c>
      <c r="R38" s="91">
        <f t="shared" si="0"/>
        <v>0.2783</v>
      </c>
    </row>
    <row r="39" spans="2:18" s="64" customFormat="1" ht="28.5" customHeight="1">
      <c r="B39" s="54">
        <v>24</v>
      </c>
      <c r="C39" s="55" t="s">
        <v>94</v>
      </c>
      <c r="D39" s="168" t="s">
        <v>87</v>
      </c>
      <c r="E39" s="168"/>
      <c r="F39" s="168"/>
      <c r="G39" s="168"/>
      <c r="H39" s="168"/>
      <c r="I39" s="168"/>
      <c r="J39" s="168"/>
      <c r="K39" s="168"/>
      <c r="L39" s="168"/>
      <c r="M39" s="107">
        <v>1835.96</v>
      </c>
      <c r="N39" s="70">
        <v>0.13</v>
      </c>
      <c r="O39" s="70">
        <v>0.13</v>
      </c>
      <c r="P39" s="58">
        <v>0.13</v>
      </c>
      <c r="Q39" s="63">
        <f t="shared" si="2"/>
        <v>0.146835</v>
      </c>
      <c r="R39" s="91">
        <f t="shared" si="0"/>
        <v>0.1573</v>
      </c>
    </row>
    <row r="40" spans="2:18" s="64" customFormat="1" ht="12.75">
      <c r="B40" s="54">
        <v>25</v>
      </c>
      <c r="C40" s="55" t="s">
        <v>74</v>
      </c>
      <c r="D40" s="55" t="s">
        <v>75</v>
      </c>
      <c r="E40" s="56">
        <v>6.56</v>
      </c>
      <c r="F40" s="56">
        <v>2</v>
      </c>
      <c r="G40" s="93">
        <v>26916.91</v>
      </c>
      <c r="H40" s="57">
        <v>0</v>
      </c>
      <c r="I40" s="57">
        <v>0</v>
      </c>
      <c r="J40" s="57">
        <v>21482.74</v>
      </c>
      <c r="K40" s="57">
        <v>242</v>
      </c>
      <c r="L40" s="57">
        <v>2691.69</v>
      </c>
      <c r="M40" s="57">
        <v>51333.34</v>
      </c>
      <c r="N40" s="58">
        <v>3.63</v>
      </c>
      <c r="O40" s="58">
        <v>0.23</v>
      </c>
      <c r="P40" s="58">
        <v>0.23</v>
      </c>
      <c r="Q40" s="63">
        <f t="shared" si="2"/>
        <v>0.259785</v>
      </c>
      <c r="R40" s="91">
        <f t="shared" si="0"/>
        <v>0.2783</v>
      </c>
    </row>
    <row r="41" spans="2:18" s="15" customFormat="1" ht="15">
      <c r="B41" s="169" t="s">
        <v>61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74"/>
      <c r="O41" s="74"/>
      <c r="P41" s="36"/>
      <c r="Q41" s="63"/>
      <c r="R41" s="91"/>
    </row>
    <row r="42" spans="2:18" s="53" customFormat="1" ht="25.5">
      <c r="B42" s="48">
        <v>26</v>
      </c>
      <c r="C42" s="49" t="s">
        <v>62</v>
      </c>
      <c r="D42" s="49" t="s">
        <v>63</v>
      </c>
      <c r="E42" s="50">
        <v>1.64</v>
      </c>
      <c r="F42" s="50">
        <v>6</v>
      </c>
      <c r="G42" s="92">
        <v>10979.6</v>
      </c>
      <c r="H42" s="51">
        <v>202.14</v>
      </c>
      <c r="I42" s="51">
        <v>0</v>
      </c>
      <c r="J42" s="51">
        <v>10452.58</v>
      </c>
      <c r="K42" s="51">
        <v>108.17</v>
      </c>
      <c r="L42" s="51">
        <v>1097.96</v>
      </c>
      <c r="M42" s="51">
        <v>22840.45</v>
      </c>
      <c r="N42" s="52">
        <v>1.62</v>
      </c>
      <c r="O42" s="52">
        <v>0.16</v>
      </c>
      <c r="P42" s="52">
        <v>0.16</v>
      </c>
      <c r="Q42" s="63">
        <f t="shared" si="2"/>
        <v>0.18072</v>
      </c>
      <c r="R42" s="91">
        <f t="shared" si="0"/>
        <v>0.1936</v>
      </c>
    </row>
    <row r="43" spans="2:18" s="53" customFormat="1" ht="25.5">
      <c r="B43" s="48">
        <v>27</v>
      </c>
      <c r="C43" s="49" t="s">
        <v>64</v>
      </c>
      <c r="D43" s="49" t="s">
        <v>63</v>
      </c>
      <c r="E43" s="50">
        <v>1.64</v>
      </c>
      <c r="F43" s="50">
        <v>72</v>
      </c>
      <c r="G43" s="92">
        <v>3246.14</v>
      </c>
      <c r="H43" s="51">
        <v>188.93</v>
      </c>
      <c r="I43" s="51">
        <v>0</v>
      </c>
      <c r="J43" s="51">
        <v>3090.33</v>
      </c>
      <c r="K43" s="51">
        <v>32.63</v>
      </c>
      <c r="L43" s="51">
        <v>324.61</v>
      </c>
      <c r="M43" s="51">
        <v>6882.64</v>
      </c>
      <c r="N43" s="52">
        <v>0.49</v>
      </c>
      <c r="O43" s="52">
        <v>0.37</v>
      </c>
      <c r="P43" s="52">
        <v>0.37</v>
      </c>
      <c r="Q43" s="63">
        <f t="shared" si="2"/>
        <v>0.417915</v>
      </c>
      <c r="R43" s="91">
        <f t="shared" si="0"/>
        <v>0.4477</v>
      </c>
    </row>
    <row r="44" spans="2:18" s="53" customFormat="1" ht="42" customHeight="1">
      <c r="B44" s="54">
        <v>28</v>
      </c>
      <c r="C44" s="55" t="s">
        <v>71</v>
      </c>
      <c r="D44" s="55" t="s">
        <v>41</v>
      </c>
      <c r="E44" s="56">
        <v>0.0164</v>
      </c>
      <c r="F44" s="56">
        <v>24</v>
      </c>
      <c r="G44" s="93">
        <v>10983.71</v>
      </c>
      <c r="H44" s="57">
        <v>320.57</v>
      </c>
      <c r="I44" s="57">
        <v>0</v>
      </c>
      <c r="J44" s="57">
        <v>9366.91</v>
      </c>
      <c r="K44" s="57">
        <v>103.36</v>
      </c>
      <c r="L44" s="57">
        <v>1098.37</v>
      </c>
      <c r="M44" s="57">
        <v>21872.92</v>
      </c>
      <c r="N44" s="58">
        <v>1.55</v>
      </c>
      <c r="O44" s="58">
        <v>0.53</v>
      </c>
      <c r="P44" s="58">
        <v>0.53</v>
      </c>
      <c r="Q44" s="63">
        <f t="shared" si="2"/>
        <v>0.598635</v>
      </c>
      <c r="R44" s="91">
        <f t="shared" si="0"/>
        <v>0.6413</v>
      </c>
    </row>
    <row r="45" spans="2:18" s="25" customFormat="1" ht="12.75">
      <c r="B45" s="171" t="s">
        <v>42</v>
      </c>
      <c r="C45" s="171"/>
      <c r="D45" s="171"/>
      <c r="E45" s="171"/>
      <c r="F45" s="171"/>
      <c r="G45" s="17">
        <v>145480.43</v>
      </c>
      <c r="H45" s="38">
        <v>50647.02</v>
      </c>
      <c r="I45" s="38">
        <v>0</v>
      </c>
      <c r="J45" s="38">
        <v>133085.96</v>
      </c>
      <c r="K45" s="38">
        <v>1646.08</v>
      </c>
      <c r="L45" s="38">
        <v>14548.04</v>
      </c>
      <c r="M45" s="108">
        <v>351762.78</v>
      </c>
      <c r="N45" s="17">
        <v>24.91</v>
      </c>
      <c r="O45" s="17">
        <v>12.25</v>
      </c>
      <c r="P45" s="17">
        <v>13.67</v>
      </c>
      <c r="Q45" s="17">
        <f>SUM(Q7:Q44)</f>
        <v>15.443653500000002</v>
      </c>
      <c r="R45" s="124">
        <v>16.53</v>
      </c>
    </row>
    <row r="46" spans="2:18" s="25" customFormat="1" ht="12">
      <c r="B46" s="45"/>
      <c r="C46" s="26"/>
      <c r="D46" s="26"/>
      <c r="E46" s="26"/>
      <c r="F46" s="26"/>
      <c r="G46" s="94"/>
      <c r="H46" s="94"/>
      <c r="I46" s="94"/>
      <c r="J46" s="94"/>
      <c r="K46" s="94"/>
      <c r="L46" s="94"/>
      <c r="M46" s="114"/>
      <c r="N46" s="27"/>
      <c r="O46" s="45"/>
      <c r="P46" s="27"/>
      <c r="Q46" s="27"/>
      <c r="R46" s="123"/>
    </row>
    <row r="47" spans="2:17" s="25" customFormat="1" ht="12">
      <c r="B47" s="45"/>
      <c r="C47" s="26"/>
      <c r="D47" s="26"/>
      <c r="E47" s="26"/>
      <c r="F47" s="26"/>
      <c r="G47" s="94"/>
      <c r="H47" s="26"/>
      <c r="I47" s="26"/>
      <c r="J47" s="26"/>
      <c r="K47" s="26"/>
      <c r="L47" s="26"/>
      <c r="M47" s="114"/>
      <c r="N47" s="27"/>
      <c r="O47" s="45"/>
      <c r="P47" s="27"/>
      <c r="Q47" s="27"/>
    </row>
    <row r="48" spans="2:17" s="28" customFormat="1" ht="12">
      <c r="B48" s="46"/>
      <c r="C48" s="29"/>
      <c r="D48" s="29"/>
      <c r="E48" s="29"/>
      <c r="F48" s="29"/>
      <c r="G48" s="94"/>
      <c r="H48" s="26"/>
      <c r="I48" s="26"/>
      <c r="J48" s="26"/>
      <c r="K48" s="26"/>
      <c r="L48" s="26"/>
      <c r="M48" s="114"/>
      <c r="N48" s="30"/>
      <c r="O48" s="46"/>
      <c r="P48" s="30"/>
      <c r="Q48" s="30"/>
    </row>
    <row r="49" spans="2:17" s="28" customFormat="1" ht="19.5">
      <c r="B49" s="46"/>
      <c r="C49" s="29"/>
      <c r="D49" s="172" t="s">
        <v>43</v>
      </c>
      <c r="E49" s="172"/>
      <c r="F49" s="172"/>
      <c r="G49" s="172"/>
      <c r="H49" s="172"/>
      <c r="I49" s="172"/>
      <c r="J49" s="172"/>
      <c r="K49" s="172"/>
      <c r="L49" s="100"/>
      <c r="M49" s="109"/>
      <c r="N49" s="46"/>
      <c r="O49" s="46"/>
      <c r="P49" s="30"/>
      <c r="Q49" s="30"/>
    </row>
    <row r="50" spans="2:17" s="28" customFormat="1" ht="15.75">
      <c r="B50" s="46"/>
      <c r="C50" s="29"/>
      <c r="D50" s="31" t="s">
        <v>44</v>
      </c>
      <c r="E50" s="170">
        <f>G45</f>
        <v>145480.43</v>
      </c>
      <c r="F50" s="170"/>
      <c r="G50" s="88"/>
      <c r="H50" s="88"/>
      <c r="I50" s="101" t="s">
        <v>23</v>
      </c>
      <c r="J50" s="102">
        <f>J45</f>
        <v>133085.96</v>
      </c>
      <c r="K50" s="32"/>
      <c r="L50" s="88"/>
      <c r="M50" s="109"/>
      <c r="N50" s="46"/>
      <c r="O50" s="46"/>
      <c r="P50" s="30"/>
      <c r="Q50" s="30"/>
    </row>
    <row r="51" spans="2:17" s="28" customFormat="1" ht="15.75">
      <c r="B51" s="46"/>
      <c r="C51" s="29"/>
      <c r="D51" s="31" t="s">
        <v>45</v>
      </c>
      <c r="E51" s="170">
        <f>H45</f>
        <v>50647.02</v>
      </c>
      <c r="F51" s="170"/>
      <c r="G51" s="88"/>
      <c r="H51" s="88"/>
      <c r="I51" s="101" t="s">
        <v>24</v>
      </c>
      <c r="J51" s="102">
        <f>K45</f>
        <v>1646.08</v>
      </c>
      <c r="K51" s="32"/>
      <c r="L51" s="88"/>
      <c r="M51" s="109"/>
      <c r="N51" s="46"/>
      <c r="O51" s="46"/>
      <c r="P51" s="30"/>
      <c r="Q51" s="30"/>
    </row>
    <row r="52" spans="2:17" s="28" customFormat="1" ht="15.75">
      <c r="B52" s="46"/>
      <c r="C52" s="29"/>
      <c r="D52" s="31" t="s">
        <v>46</v>
      </c>
      <c r="E52" s="170">
        <v>0</v>
      </c>
      <c r="F52" s="170"/>
      <c r="G52" s="88"/>
      <c r="H52" s="88"/>
      <c r="I52" s="101" t="s">
        <v>25</v>
      </c>
      <c r="J52" s="102">
        <f>L45</f>
        <v>14548.04</v>
      </c>
      <c r="K52" s="32"/>
      <c r="L52" s="88"/>
      <c r="M52" s="109"/>
      <c r="N52" s="46"/>
      <c r="O52" s="46"/>
      <c r="P52" s="30"/>
      <c r="Q52" s="30"/>
    </row>
    <row r="53" spans="2:17" s="28" customFormat="1" ht="15.75">
      <c r="B53" s="46"/>
      <c r="C53" s="29"/>
      <c r="D53" s="31"/>
      <c r="E53" s="32"/>
      <c r="F53" s="32"/>
      <c r="G53" s="88"/>
      <c r="H53" s="113" t="s">
        <v>111</v>
      </c>
      <c r="I53" s="101"/>
      <c r="J53" s="102">
        <f>M16+M38+M39</f>
        <v>6355.25</v>
      </c>
      <c r="K53" s="32"/>
      <c r="L53" s="88"/>
      <c r="M53" s="109"/>
      <c r="N53" s="46"/>
      <c r="O53" s="46"/>
      <c r="P53" s="30"/>
      <c r="Q53" s="30"/>
    </row>
    <row r="54" spans="2:17" s="28" customFormat="1" ht="15.75">
      <c r="B54" s="46"/>
      <c r="C54" s="29"/>
      <c r="D54" s="31"/>
      <c r="E54" s="32"/>
      <c r="F54" s="32"/>
      <c r="G54" s="88"/>
      <c r="H54" s="88"/>
      <c r="I54" s="103" t="s">
        <v>109</v>
      </c>
      <c r="J54" s="97">
        <f>E50+E51+J50+J51+J52+J53</f>
        <v>351762.77999999997</v>
      </c>
      <c r="K54" s="32"/>
      <c r="L54" s="88"/>
      <c r="M54" s="109"/>
      <c r="N54" s="46"/>
      <c r="O54" s="46"/>
      <c r="P54" s="30"/>
      <c r="Q54" s="30"/>
    </row>
    <row r="55" spans="2:17" s="28" customFormat="1" ht="15">
      <c r="B55" s="46"/>
      <c r="C55" s="29"/>
      <c r="D55" s="29"/>
      <c r="E55" s="29"/>
      <c r="F55" s="29"/>
      <c r="G55" s="94"/>
      <c r="H55" s="26"/>
      <c r="I55" s="112" t="s">
        <v>110</v>
      </c>
      <c r="J55" s="112">
        <v>1176.9</v>
      </c>
      <c r="K55" s="26"/>
      <c r="L55" s="26"/>
      <c r="M55" s="109"/>
      <c r="N55" s="46"/>
      <c r="O55" s="46"/>
      <c r="P55" s="30"/>
      <c r="Q55" s="30"/>
    </row>
    <row r="56" spans="2:17" s="28" customFormat="1" ht="15">
      <c r="B56" s="46"/>
      <c r="C56" s="29"/>
      <c r="D56" s="29"/>
      <c r="E56" s="29"/>
      <c r="F56" s="29"/>
      <c r="G56" s="94"/>
      <c r="H56" s="26"/>
      <c r="I56" s="26"/>
      <c r="J56" s="98"/>
      <c r="K56" s="99"/>
      <c r="L56" s="26"/>
      <c r="M56" s="109"/>
      <c r="N56" s="46"/>
      <c r="O56" s="46"/>
      <c r="P56" s="30"/>
      <c r="Q56" s="30"/>
    </row>
    <row r="57" spans="2:18" ht="12">
      <c r="B57" s="5"/>
      <c r="C57" s="117" t="s">
        <v>132</v>
      </c>
      <c r="G57" s="118"/>
      <c r="M57" s="15"/>
      <c r="N57" s="6"/>
      <c r="O57" s="6"/>
      <c r="R57" s="6"/>
    </row>
    <row r="58" spans="2:18" ht="12">
      <c r="B58" s="5"/>
      <c r="C58" s="119"/>
      <c r="G58" s="118"/>
      <c r="M58" s="15"/>
      <c r="N58" s="6"/>
      <c r="O58" s="6"/>
      <c r="R58" s="6"/>
    </row>
    <row r="59" spans="2:18" ht="12">
      <c r="B59" s="5"/>
      <c r="C59" s="117" t="s">
        <v>133</v>
      </c>
      <c r="G59" s="118"/>
      <c r="M59" s="15"/>
      <c r="N59" s="6"/>
      <c r="O59" s="6"/>
      <c r="R59" s="6"/>
    </row>
    <row r="60" spans="2:18" ht="12">
      <c r="B60" s="5"/>
      <c r="C60" s="119"/>
      <c r="G60" s="118"/>
      <c r="M60" s="15"/>
      <c r="N60" s="6"/>
      <c r="O60" s="6"/>
      <c r="R60" s="6"/>
    </row>
    <row r="61" spans="2:18" ht="12">
      <c r="B61" s="5"/>
      <c r="C61" s="120" t="s">
        <v>134</v>
      </c>
      <c r="G61" s="118"/>
      <c r="M61" s="15"/>
      <c r="N61" s="6"/>
      <c r="O61" s="6"/>
      <c r="R61" s="6"/>
    </row>
    <row r="62" spans="2:18" ht="12">
      <c r="B62" s="5"/>
      <c r="C62" s="120"/>
      <c r="G62" s="118"/>
      <c r="M62" s="15"/>
      <c r="N62" s="6"/>
      <c r="O62" s="6"/>
      <c r="R62" s="6"/>
    </row>
    <row r="63" spans="2:18" ht="12">
      <c r="B63" s="5"/>
      <c r="C63" s="117" t="s">
        <v>135</v>
      </c>
      <c r="G63" s="118"/>
      <c r="M63" s="15"/>
      <c r="N63" s="6"/>
      <c r="O63" s="6"/>
      <c r="R63" s="6"/>
    </row>
    <row r="64" spans="2:18" ht="12">
      <c r="B64" s="5"/>
      <c r="C64" s="117"/>
      <c r="G64" s="118"/>
      <c r="M64" s="15"/>
      <c r="N64" s="6"/>
      <c r="O64" s="6"/>
      <c r="R64" s="6"/>
    </row>
    <row r="65" spans="2:18" ht="12">
      <c r="B65" s="5"/>
      <c r="C65" s="117" t="s">
        <v>136</v>
      </c>
      <c r="G65" s="118"/>
      <c r="M65" s="15"/>
      <c r="N65" s="6"/>
      <c r="O65" s="6"/>
      <c r="R65" s="6"/>
    </row>
    <row r="66" spans="2:18" ht="12">
      <c r="B66" s="5"/>
      <c r="C66" s="117"/>
      <c r="G66" s="118"/>
      <c r="M66" s="15"/>
      <c r="N66" s="6"/>
      <c r="O66" s="6"/>
      <c r="R66" s="6"/>
    </row>
    <row r="67" spans="2:18" ht="12">
      <c r="B67" s="5"/>
      <c r="C67" s="117" t="s">
        <v>137</v>
      </c>
      <c r="G67" s="118"/>
      <c r="M67" s="15"/>
      <c r="N67" s="6"/>
      <c r="O67" s="6"/>
      <c r="R67" s="6"/>
    </row>
    <row r="68" spans="2:18" ht="12">
      <c r="B68" s="5"/>
      <c r="C68" s="119"/>
      <c r="G68" s="118"/>
      <c r="M68" s="15"/>
      <c r="N68" s="6"/>
      <c r="O68" s="6"/>
      <c r="R68" s="6"/>
    </row>
    <row r="69" spans="2:18" ht="12">
      <c r="B69" s="5"/>
      <c r="C69" s="117" t="s">
        <v>139</v>
      </c>
      <c r="G69" s="118"/>
      <c r="M69" s="15"/>
      <c r="N69" s="6"/>
      <c r="O69" s="6"/>
      <c r="R69" s="6"/>
    </row>
    <row r="70" spans="2:18" ht="12">
      <c r="B70" s="5"/>
      <c r="C70" s="117"/>
      <c r="G70" s="118"/>
      <c r="M70" s="15"/>
      <c r="N70" s="6"/>
      <c r="O70" s="6"/>
      <c r="R70" s="6"/>
    </row>
    <row r="71" spans="2:18" ht="12">
      <c r="B71" s="5"/>
      <c r="C71" s="117" t="s">
        <v>138</v>
      </c>
      <c r="G71" s="118"/>
      <c r="M71" s="15"/>
      <c r="N71" s="6"/>
      <c r="O71" s="6"/>
      <c r="R71" s="6"/>
    </row>
    <row r="72" ht="12.75"/>
    <row r="73" spans="3:17" s="71" customFormat="1" ht="12.75">
      <c r="C73" s="73"/>
      <c r="G73" s="95"/>
      <c r="H73" s="89"/>
      <c r="I73" s="89"/>
      <c r="J73" s="89"/>
      <c r="K73" s="89"/>
      <c r="L73" s="89"/>
      <c r="M73" s="110"/>
      <c r="P73" s="72"/>
      <c r="Q73" s="72"/>
    </row>
  </sheetData>
  <sheetProtection formatCells="0" formatColumns="0" formatRows="0" insertColumns="0" insertRows="0" insertHyperlinks="0" deleteColumns="0" deleteRows="0" sort="0" autoFilter="0" pivotTables="0"/>
  <mergeCells count="21">
    <mergeCell ref="B4:M4"/>
    <mergeCell ref="B15:M15"/>
    <mergeCell ref="B13:M13"/>
    <mergeCell ref="B5:M5"/>
    <mergeCell ref="B6:M6"/>
    <mergeCell ref="B8:M8"/>
    <mergeCell ref="D38:L38"/>
    <mergeCell ref="B11:M11"/>
    <mergeCell ref="B10:M10"/>
    <mergeCell ref="B37:M37"/>
    <mergeCell ref="B21:M21"/>
    <mergeCell ref="D16:L16"/>
    <mergeCell ref="B17:M17"/>
    <mergeCell ref="B35:M35"/>
    <mergeCell ref="D39:L39"/>
    <mergeCell ref="B41:M41"/>
    <mergeCell ref="E52:F52"/>
    <mergeCell ref="E50:F50"/>
    <mergeCell ref="E51:F51"/>
    <mergeCell ref="B45:F45"/>
    <mergeCell ref="D49:K49"/>
  </mergeCells>
  <printOptions/>
  <pageMargins left="0.35" right="0.35" top="0.35" bottom="0.35" header="0.3" footer="0.3"/>
  <pageSetup fitToHeight="0" fitToWidth="1" horizontalDpi="600" verticalDpi="600" orientation="landscape" paperSize="9" scale="52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2015-08-05T05:23:33Z</cp:lastPrinted>
  <dcterms:created xsi:type="dcterms:W3CDTF">2013-11-27T13:25:29Z</dcterms:created>
  <dcterms:modified xsi:type="dcterms:W3CDTF">2015-08-05T05:24:25Z</dcterms:modified>
  <cp:category/>
  <cp:version/>
  <cp:contentType/>
  <cp:contentStatus/>
</cp:coreProperties>
</file>